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ridhar\Dropbox\Dropbox\"/>
    </mc:Choice>
  </mc:AlternateContent>
  <bookViews>
    <workbookView xWindow="0" yWindow="0" windowWidth="20480" windowHeight="7810"/>
  </bookViews>
  <sheets>
    <sheet name="Crysta History" sheetId="4" r:id="rId1"/>
  </sheets>
  <definedNames>
    <definedName name="_xlnm._FilterDatabase" localSheetId="0" hidden="1">'Crysta History'!$A$1:$H$140</definedName>
  </definedName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4" l="1"/>
  <c r="H156" i="4" s="1"/>
  <c r="H154" i="4"/>
  <c r="H153" i="4"/>
  <c r="F140" i="4"/>
  <c r="F137" i="4"/>
  <c r="F138" i="4" s="1"/>
  <c r="F135" i="4"/>
  <c r="F136" i="4" l="1"/>
  <c r="G131" i="4" l="1"/>
  <c r="G97" i="4"/>
  <c r="G68" i="4"/>
  <c r="G39" i="4"/>
  <c r="H39" i="4" s="1"/>
  <c r="G2" i="4"/>
  <c r="H2" i="4" s="1"/>
  <c r="H68" i="4" l="1"/>
  <c r="H97" i="4" s="1"/>
  <c r="H131" i="4" s="1"/>
  <c r="F132" i="4"/>
  <c r="F133" i="4" s="1"/>
  <c r="F134" i="4" s="1"/>
  <c r="F67" i="4"/>
  <c r="F59" i="4" l="1"/>
</calcChain>
</file>

<file path=xl/sharedStrings.xml><?xml version="1.0" encoding="utf-8"?>
<sst xmlns="http://schemas.openxmlformats.org/spreadsheetml/2006/main" count="317" uniqueCount="53">
  <si>
    <t>Diesel</t>
  </si>
  <si>
    <t>Crysta</t>
  </si>
  <si>
    <t>cost_def_curr</t>
  </si>
  <si>
    <t>Refit speakers,  amp</t>
  </si>
  <si>
    <t>##car_name</t>
  </si>
  <si>
    <t>refuelDate</t>
  </si>
  <si>
    <t>distance</t>
  </si>
  <si>
    <t>Type</t>
  </si>
  <si>
    <t>Accessory</t>
  </si>
  <si>
    <t>Service</t>
  </si>
  <si>
    <t>Interior Cleaning</t>
  </si>
  <si>
    <t>Puncture</t>
  </si>
  <si>
    <t xml:space="preserve"> </t>
  </si>
  <si>
    <t>Wheel Balancing &amp; Alignment</t>
  </si>
  <si>
    <t>TPMS</t>
  </si>
  <si>
    <t>Noodle Mats</t>
  </si>
  <si>
    <t>Underbody Coatin</t>
  </si>
  <si>
    <t>Extend Warranty</t>
  </si>
  <si>
    <t>Leather Seat</t>
  </si>
  <si>
    <t>Fastag</t>
  </si>
  <si>
    <t>Insurance</t>
  </si>
  <si>
    <t>2017-18</t>
  </si>
  <si>
    <t>1k</t>
  </si>
  <si>
    <t>5k</t>
  </si>
  <si>
    <t>10k</t>
  </si>
  <si>
    <t>Jack Handle</t>
  </si>
  <si>
    <t>20k</t>
  </si>
  <si>
    <t>15k</t>
  </si>
  <si>
    <t>25k</t>
  </si>
  <si>
    <t>30k</t>
  </si>
  <si>
    <t>35k</t>
  </si>
  <si>
    <t>40k</t>
  </si>
  <si>
    <t>Vehicle Price</t>
  </si>
  <si>
    <t>Remark</t>
  </si>
  <si>
    <t>Row Labels</t>
  </si>
  <si>
    <t>Grand Total</t>
  </si>
  <si>
    <t>Sum of cost_def_curr</t>
  </si>
  <si>
    <t>Nonda Zus</t>
  </si>
  <si>
    <t>2018-19</t>
  </si>
  <si>
    <t>(All)</t>
  </si>
  <si>
    <t>Costs</t>
  </si>
  <si>
    <t>Cumulative Costs</t>
  </si>
  <si>
    <t>Total Cost</t>
  </si>
  <si>
    <t xml:space="preserve">Maintenance Cost </t>
  </si>
  <si>
    <t>Maintenance Cost per KM</t>
  </si>
  <si>
    <t>Fuel Expenses</t>
  </si>
  <si>
    <t>Fuel Cost Per km</t>
  </si>
  <si>
    <t>Service Costs</t>
  </si>
  <si>
    <t>Service Costs per Km</t>
  </si>
  <si>
    <t>YTD fuel Efficiency</t>
  </si>
  <si>
    <t>Total Fuel  Lts</t>
  </si>
  <si>
    <t>Interval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</si>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</sst>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164" formatCode="[$-14009]dd\ mmmm\ yyyy;@"/>
    <numFmt numFmtId="165" formatCode="_ &quot;₹&quot;\ * #,##0_ ;_ &quot;₹&quot;\ * \-#,##0_ ;_ &quot;₹&quot;\ * &quot;-&quot;??_ ;_ @_ 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165" formatCode="_ &quot;₹&quot;\ * #,##0_ ;_ &quot;₹&quot;\ * \-#,##0_ ;_ &quot;₹&quot;\ * &quot;-&quot;??_ ;_ @_ "/>
    </dxf>
    <dxf>
      <numFmt numFmtId="165" formatCode="_ &quot;₹&quot;\ * #,##0_ ;_ &quot;₹&quot;\ * \-#,##0_ ;_ &quot;₹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ridhar Parthasarathy" refreshedDate="43274.704294791663" createdVersion="5" refreshedVersion="5" minRefreshableVersion="3" recordCount="133">
  <cacheSource type="worksheet">
    <worksheetSource ref="A1:F1048576" sheet="Crysta History"/>
  </cacheSource>
  <cacheFields count="6">
    <cacheField name="Type" numFmtId="0">
      <sharedItems containsBlank="1" count="9">
        <s v="Vehicle Price"/>
        <s v="Diesel"/>
        <s v="Accessory"/>
        <s v="Service"/>
        <s v="Interior Cleaning"/>
        <s v="Insurance"/>
        <s v="Puncture"/>
        <s v="Wheel Balancing &amp; Alignment"/>
        <m/>
      </sharedItems>
    </cacheField>
    <cacheField name="Remark" numFmtId="0">
      <sharedItems containsBlank="1"/>
    </cacheField>
    <cacheField name="##car_name" numFmtId="0">
      <sharedItems containsBlank="1"/>
    </cacheField>
    <cacheField name="refuelDate" numFmtId="164">
      <sharedItems containsNonDate="0" containsDate="1" containsString="0" containsBlank="1" minDate="2016-06-15T00:00:00" maxDate="2018-12-01T00:00:00"/>
    </cacheField>
    <cacheField name="distance" numFmtId="0">
      <sharedItems containsString="0" containsBlank="1" containsNumber="1" containsInteger="1" minValue="27" maxValue="39601" count="123">
        <n v="27"/>
        <n v="200"/>
        <n v="349"/>
        <n v="931"/>
        <n v="1000"/>
        <n v="1125"/>
        <m/>
        <n v="1272"/>
        <n v="1707"/>
        <n v="1989"/>
        <n v="2495"/>
        <n v="2816"/>
        <n v="3293"/>
        <n v="3684"/>
        <n v="4051"/>
        <n v="4458"/>
        <n v="4804"/>
        <n v="5000"/>
        <n v="5208"/>
        <n v="5400"/>
        <n v="5671"/>
        <n v="5872"/>
        <n v="6078"/>
        <n v="6355"/>
        <n v="6804"/>
        <n v="7132"/>
        <n v="7250"/>
        <n v="7523"/>
        <n v="7980"/>
        <n v="8505"/>
        <n v="8645"/>
        <n v="8932"/>
        <n v="9323"/>
        <n v="9764"/>
        <n v="9869"/>
        <n v="9918"/>
        <n v="10344"/>
        <n v="10746"/>
        <n v="10841"/>
        <n v="11163"/>
        <n v="11488"/>
        <n v="11774"/>
        <n v="11850"/>
        <n v="12343"/>
        <n v="12521"/>
        <n v="12960"/>
        <n v="13360"/>
        <n v="13740"/>
        <n v="14144"/>
        <n v="14505"/>
        <n v="15001"/>
        <n v="15338"/>
        <n v="15641"/>
        <n v="16268"/>
        <n v="16300"/>
        <n v="16670"/>
        <n v="17124"/>
        <n v="17500"/>
        <n v="17934"/>
        <n v="18334"/>
        <n v="18693"/>
        <n v="18966"/>
        <n v="19000"/>
        <n v="19763"/>
        <n v="19774"/>
        <n v="20037"/>
        <n v="20465"/>
        <n v="20953"/>
        <n v="21354"/>
        <n v="21776"/>
        <n v="22064"/>
        <n v="22521"/>
        <n v="22871"/>
        <n v="23293"/>
        <n v="23630"/>
        <n v="23920"/>
        <n v="24223"/>
        <n v="24523"/>
        <n v="24911"/>
        <n v="25016"/>
        <n v="25679"/>
        <n v="26114"/>
        <n v="26550"/>
        <n v="27010"/>
        <n v="27502"/>
        <n v="27600"/>
        <n v="28108"/>
        <n v="28436"/>
        <n v="28684"/>
        <n v="28909"/>
        <n v="29185"/>
        <n v="29450"/>
        <n v="29500"/>
        <n v="29856"/>
        <n v="30289"/>
        <n v="30790"/>
        <n v="30903"/>
        <n v="31300"/>
        <n v="31394"/>
        <n v="31822"/>
        <n v="32230"/>
        <n v="32338"/>
        <n v="32757"/>
        <n v="33637"/>
        <n v="34061"/>
        <n v="34422"/>
        <n v="34622"/>
        <n v="35095"/>
        <n v="35101"/>
        <n v="35270"/>
        <n v="35697"/>
        <n v="36141"/>
        <n v="36430"/>
        <n v="36890"/>
        <n v="37314"/>
        <n v="37728"/>
        <n v="38061"/>
        <n v="38455"/>
        <n v="38896"/>
        <n v="39150"/>
        <n v="39500"/>
        <n v="39511"/>
        <n v="39601"/>
      </sharedItems>
    </cacheField>
    <cacheField name="cost_def_curr" numFmtId="44">
      <sharedItems containsString="0" containsBlank="1" containsNumber="1" minValue="0" maxValue="3000267.583333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m/>
    <m/>
    <d v="2016-06-15T00:00:00"/>
    <x v="0"/>
    <n v="2450000"/>
  </r>
  <r>
    <x v="1"/>
    <m/>
    <s v="Crysta"/>
    <d v="2016-07-17T08:17:00"/>
    <x v="0"/>
    <n v="3196.05"/>
  </r>
  <r>
    <x v="2"/>
    <s v="Fastag"/>
    <s v="Crysta"/>
    <d v="2018-07-19T00:00:00"/>
    <x v="1"/>
    <n v="600"/>
  </r>
  <r>
    <x v="1"/>
    <m/>
    <s v="Crysta"/>
    <d v="2016-07-21T08:41:00"/>
    <x v="2"/>
    <n v="1427.64"/>
  </r>
  <r>
    <x v="1"/>
    <m/>
    <s v="Crysta"/>
    <d v="2016-07-21T22:49:00"/>
    <x v="3"/>
    <n v="2300.09"/>
  </r>
  <r>
    <x v="2"/>
    <s v="Underbody Coatin"/>
    <s v="Crysta"/>
    <d v="2016-07-23T00:00:00"/>
    <x v="4"/>
    <n v="4186"/>
  </r>
  <r>
    <x v="2"/>
    <s v="Noodle Mats"/>
    <s v="Crysta"/>
    <d v="2016-07-23T00:00:00"/>
    <x v="4"/>
    <n v="3600"/>
  </r>
  <r>
    <x v="2"/>
    <s v="Refit speakers,  amp"/>
    <s v="Crysta"/>
    <d v="2016-07-27T20:21:00"/>
    <x v="5"/>
    <n v="17000"/>
  </r>
  <r>
    <x v="3"/>
    <s v="1k"/>
    <s v="Crysta"/>
    <m/>
    <x v="6"/>
    <n v="0"/>
  </r>
  <r>
    <x v="1"/>
    <m/>
    <s v="Crysta"/>
    <d v="2016-08-02T05:30:00"/>
    <x v="7"/>
    <n v="2126.86"/>
  </r>
  <r>
    <x v="1"/>
    <m/>
    <s v="Crysta"/>
    <d v="2016-08-14T20:41:00"/>
    <x v="8"/>
    <n v="2294.77"/>
  </r>
  <r>
    <x v="1"/>
    <m/>
    <s v="Crysta"/>
    <d v="2016-08-18T09:13:00"/>
    <x v="9"/>
    <n v="1222.1199999999999"/>
  </r>
  <r>
    <x v="1"/>
    <m/>
    <s v="Crysta"/>
    <d v="2016-08-19T19:37:00"/>
    <x v="10"/>
    <n v="2140.0100000000002"/>
  </r>
  <r>
    <x v="1"/>
    <m/>
    <s v="Crysta"/>
    <d v="2016-08-24T12:10:00"/>
    <x v="11"/>
    <n v="1519.91"/>
  </r>
  <r>
    <x v="1"/>
    <m/>
    <s v="Crysta"/>
    <d v="2016-08-27T08:17:00"/>
    <x v="12"/>
    <n v="1927.33"/>
  </r>
  <r>
    <x v="1"/>
    <m/>
    <s v="Crysta"/>
    <d v="2016-08-29T09:46:00"/>
    <x v="13"/>
    <n v="1884.4"/>
  </r>
  <r>
    <x v="1"/>
    <m/>
    <s v="Crysta"/>
    <d v="2016-09-18T17:55:00"/>
    <x v="14"/>
    <n v="2252.4"/>
  </r>
  <r>
    <x v="1"/>
    <m/>
    <s v="Crysta"/>
    <d v="2016-10-06T17:13:00"/>
    <x v="15"/>
    <n v="2252.8000000000002"/>
  </r>
  <r>
    <x v="1"/>
    <m/>
    <s v="Crysta"/>
    <d v="2016-10-21T12:34:00"/>
    <x v="16"/>
    <n v="2061.17"/>
  </r>
  <r>
    <x v="2"/>
    <s v="Jack Handle"/>
    <s v="Crysta"/>
    <d v="2016-10-26T00:00:00"/>
    <x v="17"/>
    <n v="332"/>
  </r>
  <r>
    <x v="3"/>
    <s v="5k"/>
    <s v="Crysta"/>
    <d v="2016-10-26T00:00:00"/>
    <x v="6"/>
    <n v="0"/>
  </r>
  <r>
    <x v="1"/>
    <m/>
    <s v="Crysta"/>
    <d v="2016-10-22T15:37:00"/>
    <x v="18"/>
    <n v="1718.4"/>
  </r>
  <r>
    <x v="2"/>
    <s v="Extend Warranty"/>
    <s v="Crysta"/>
    <d v="2016-10-26T00:00:00"/>
    <x v="19"/>
    <n v="26105"/>
  </r>
  <r>
    <x v="1"/>
    <m/>
    <s v="Crysta"/>
    <d v="2016-10-28T10:13:00"/>
    <x v="20"/>
    <n v="2371.1999999999998"/>
  </r>
  <r>
    <x v="1"/>
    <m/>
    <s v="Crysta"/>
    <d v="2016-11-04T10:18:00"/>
    <x v="21"/>
    <n v="1288.1600000000001"/>
  </r>
  <r>
    <x v="1"/>
    <m/>
    <s v="Crysta"/>
    <d v="2016-11-14T11:22:00"/>
    <x v="22"/>
    <n v="1000.03333333333"/>
  </r>
  <r>
    <x v="1"/>
    <m/>
    <s v="Crysta"/>
    <d v="2016-11-19T11:02:00"/>
    <x v="23"/>
    <n v="1708.2"/>
  </r>
  <r>
    <x v="1"/>
    <m/>
    <s v="Crysta"/>
    <d v="2016-11-20T15:25:00"/>
    <x v="24"/>
    <n v="2277.6"/>
  </r>
  <r>
    <x v="1"/>
    <m/>
    <s v="Crysta"/>
    <d v="2016-11-27T19:33:00"/>
    <x v="25"/>
    <n v="1873.6"/>
  </r>
  <r>
    <x v="2"/>
    <s v="Leather Seat"/>
    <s v="Crysta"/>
    <d v="2018-11-30T00:00:00"/>
    <x v="26"/>
    <n v="80000"/>
  </r>
  <r>
    <x v="1"/>
    <m/>
    <s v="Crysta"/>
    <d v="2016-12-10T17:23:00"/>
    <x v="27"/>
    <n v="2011.45"/>
  </r>
  <r>
    <x v="1"/>
    <m/>
    <s v="Crysta"/>
    <d v="2016-12-11T16:08:00"/>
    <x v="28"/>
    <n v="1943.1"/>
  </r>
  <r>
    <x v="1"/>
    <m/>
    <s v="Crysta"/>
    <d v="2016-12-17T21:29:00"/>
    <x v="29"/>
    <n v="606.5"/>
  </r>
  <r>
    <x v="1"/>
    <m/>
    <s v="Crysta"/>
    <d v="2016-12-19T09:30:00"/>
    <x v="30"/>
    <n v="2668.6"/>
  </r>
  <r>
    <x v="1"/>
    <m/>
    <s v="Crysta"/>
    <d v="2016-12-27T07:19:00"/>
    <x v="31"/>
    <n v="1523.6"/>
  </r>
  <r>
    <x v="1"/>
    <m/>
    <s v="Crysta"/>
    <d v="2016-12-29T09:18:00"/>
    <x v="32"/>
    <n v="1998.05"/>
  </r>
  <r>
    <x v="1"/>
    <m/>
    <s v="Crysta"/>
    <d v="2017-01-01T17:56:00"/>
    <x v="33"/>
    <n v="2122.75"/>
  </r>
  <r>
    <x v="3"/>
    <s v="10k"/>
    <s v="Crysta"/>
    <d v="2017-01-07T00:00:00"/>
    <x v="34"/>
    <n v="4314"/>
  </r>
  <r>
    <x v="1"/>
    <m/>
    <s v="Crysta"/>
    <d v="2017-01-09T09:51:00"/>
    <x v="35"/>
    <n v="967.31"/>
  </r>
  <r>
    <x v="1"/>
    <m/>
    <s v="Crysta"/>
    <d v="2017-01-22T18:38:00"/>
    <x v="36"/>
    <n v="2526.4"/>
  </r>
  <r>
    <x v="1"/>
    <m/>
    <s v="Crysta"/>
    <d v="2017-02-17T07:55:00"/>
    <x v="37"/>
    <n v="1000"/>
  </r>
  <r>
    <x v="1"/>
    <m/>
    <s v="Crysta"/>
    <d v="2017-02-21T07:59:00"/>
    <x v="38"/>
    <n v="2084.2800000000002"/>
  </r>
  <r>
    <x v="1"/>
    <m/>
    <s v="Crysta"/>
    <d v="2017-03-12T10:27:00"/>
    <x v="39"/>
    <n v="2000.3"/>
  </r>
  <r>
    <x v="1"/>
    <m/>
    <s v="Crysta"/>
    <d v="2017-03-26T10:13:00"/>
    <x v="40"/>
    <n v="2210.6"/>
  </r>
  <r>
    <x v="1"/>
    <m/>
    <s v="Crysta"/>
    <d v="2017-04-04T17:31:00"/>
    <x v="41"/>
    <n v="1600"/>
  </r>
  <r>
    <x v="1"/>
    <m/>
    <s v="Crysta"/>
    <d v="2017-04-07T16:49:00"/>
    <x v="42"/>
    <n v="530.23"/>
  </r>
  <r>
    <x v="1"/>
    <m/>
    <s v="Crysta"/>
    <d v="2017-04-08T12:54:00"/>
    <x v="43"/>
    <n v="2749.5"/>
  </r>
  <r>
    <x v="1"/>
    <m/>
    <s v="Crysta"/>
    <d v="2017-04-08T15:55:00"/>
    <x v="44"/>
    <n v="1000.28"/>
  </r>
  <r>
    <x v="1"/>
    <m/>
    <s v="Crysta"/>
    <d v="2017-04-09T10:08:00"/>
    <x v="45"/>
    <n v="2260.04"/>
  </r>
  <r>
    <x v="1"/>
    <m/>
    <s v="Crysta"/>
    <d v="2017-04-12T11:45:00"/>
    <x v="46"/>
    <n v="2200"/>
  </r>
  <r>
    <x v="1"/>
    <m/>
    <s v="Crysta"/>
    <d v="2017-04-16T09:30:00"/>
    <x v="47"/>
    <n v="2199.7199999999998"/>
  </r>
  <r>
    <x v="1"/>
    <m/>
    <s v="Crysta"/>
    <d v="2017-04-18T12:38:00"/>
    <x v="48"/>
    <n v="2000.12"/>
  </r>
  <r>
    <x v="1"/>
    <m/>
    <s v="Crysta"/>
    <d v="2017-04-19T12:44:00"/>
    <x v="49"/>
    <n v="1918.65"/>
  </r>
  <r>
    <x v="1"/>
    <m/>
    <s v="Crysta"/>
    <d v="2017-04-19T20:05:00"/>
    <x v="50"/>
    <n v="2665.57"/>
  </r>
  <r>
    <x v="1"/>
    <m/>
    <s v="Crysta"/>
    <d v="2017-04-21T12:14:00"/>
    <x v="51"/>
    <n v="1920.05"/>
  </r>
  <r>
    <x v="1"/>
    <m/>
    <s v="Crysta"/>
    <d v="2017-04-28T18:20:00"/>
    <x v="52"/>
    <n v="2141.83"/>
  </r>
  <r>
    <x v="1"/>
    <m/>
    <s v="Crysta"/>
    <d v="2017-05-02T06:16:00"/>
    <x v="53"/>
    <n v="2982.55"/>
  </r>
  <r>
    <x v="3"/>
    <s v="15k"/>
    <s v="Crysta"/>
    <d v="2017-05-06T17:25:00"/>
    <x v="54"/>
    <n v="23000"/>
  </r>
  <r>
    <x v="1"/>
    <m/>
    <s v="Crysta"/>
    <d v="2017-05-06T17:16:00"/>
    <x v="55"/>
    <n v="2600.67"/>
  </r>
  <r>
    <x v="1"/>
    <m/>
    <s v="Crysta"/>
    <d v="2017-05-08T11:30:00"/>
    <x v="56"/>
    <n v="2140.25"/>
  </r>
  <r>
    <x v="4"/>
    <m/>
    <s v="Crysta"/>
    <d v="2017-05-20T00:00:00"/>
    <x v="57"/>
    <n v="5475"/>
  </r>
  <r>
    <x v="1"/>
    <m/>
    <s v="Crysta"/>
    <d v="2017-05-31T07:37:00"/>
    <x v="58"/>
    <n v="4230.72"/>
  </r>
  <r>
    <x v="1"/>
    <m/>
    <s v="Crysta"/>
    <d v="2017-06-10T16:39:00"/>
    <x v="59"/>
    <n v="2574.41"/>
  </r>
  <r>
    <x v="1"/>
    <m/>
    <s v="Crysta"/>
    <d v="2017-06-18T16:57:00"/>
    <x v="60"/>
    <n v="2021.83"/>
  </r>
  <r>
    <x v="1"/>
    <m/>
    <s v="Crysta"/>
    <d v="2017-07-03T10:34:00"/>
    <x v="61"/>
    <n v="1410.07"/>
  </r>
  <r>
    <x v="5"/>
    <s v="2017-18"/>
    <s v="Crysta"/>
    <d v="2017-07-12T00:00:00"/>
    <x v="62"/>
    <n v="60203"/>
  </r>
  <r>
    <x v="3"/>
    <s v="20k"/>
    <s v="Crysta"/>
    <d v="2017-08-04T00:00:00"/>
    <x v="63"/>
    <n v="13395"/>
  </r>
  <r>
    <x v="1"/>
    <m/>
    <s v="Crysta"/>
    <d v="2017-08-04T19:16:00"/>
    <x v="64"/>
    <n v="3987.92"/>
  </r>
  <r>
    <x v="1"/>
    <m/>
    <s v="Crysta"/>
    <d v="2017-08-22T11:24:00"/>
    <x v="65"/>
    <n v="1459.42"/>
  </r>
  <r>
    <x v="1"/>
    <m/>
    <s v="Crysta"/>
    <d v="2017-08-30T08:34:00"/>
    <x v="66"/>
    <n v="2283.1999999999998"/>
  </r>
  <r>
    <x v="1"/>
    <m/>
    <s v="Crysta"/>
    <d v="2017-09-07T14:28:00"/>
    <x v="67"/>
    <n v="2070.19"/>
  </r>
  <r>
    <x v="1"/>
    <m/>
    <s v="Crysta"/>
    <d v="2017-09-09T14:24:00"/>
    <x v="68"/>
    <n v="2325.4499999999998"/>
  </r>
  <r>
    <x v="1"/>
    <m/>
    <s v="Crysta"/>
    <d v="2017-09-16T14:33:00"/>
    <x v="69"/>
    <n v="2240.1"/>
  </r>
  <r>
    <x v="1"/>
    <m/>
    <s v="Crysta"/>
    <d v="2017-09-24T06:12:00"/>
    <x v="70"/>
    <n v="1773.67"/>
  </r>
  <r>
    <x v="1"/>
    <m/>
    <s v="Crysta"/>
    <d v="2017-09-24T17:19:00"/>
    <x v="71"/>
    <n v="2454.27"/>
  </r>
  <r>
    <x v="1"/>
    <m/>
    <s v="Crysta"/>
    <d v="2017-10-01T07:56:00"/>
    <x v="72"/>
    <n v="2087.89"/>
  </r>
  <r>
    <x v="1"/>
    <m/>
    <s v="Crysta"/>
    <d v="2017-10-09T06:17:00"/>
    <x v="73"/>
    <n v="2441.7399999999998"/>
  </r>
  <r>
    <x v="1"/>
    <m/>
    <s v="Crysta"/>
    <d v="2017-10-14T08:16:00"/>
    <x v="74"/>
    <n v="1800.6"/>
  </r>
  <r>
    <x v="1"/>
    <m/>
    <s v="Crysta"/>
    <d v="2017-10-18T08:47:00"/>
    <x v="75"/>
    <n v="1828.8"/>
  </r>
  <r>
    <x v="1"/>
    <m/>
    <s v="Crysta"/>
    <d v="2017-10-22T15:07:00"/>
    <x v="76"/>
    <n v="1437.5"/>
  </r>
  <r>
    <x v="1"/>
    <m/>
    <s v="Crysta"/>
    <d v="2017-10-27T13:56:00"/>
    <x v="77"/>
    <n v="1770.48"/>
  </r>
  <r>
    <x v="1"/>
    <m/>
    <s v="Crysta"/>
    <d v="2017-10-29T15:05:00"/>
    <x v="78"/>
    <n v="1742.4"/>
  </r>
  <r>
    <x v="3"/>
    <s v="25k"/>
    <s v="Crysta"/>
    <d v="2017-10-31T00:00:00"/>
    <x v="79"/>
    <n v="1251"/>
  </r>
  <r>
    <x v="1"/>
    <m/>
    <s v="Crysta"/>
    <d v="2017-11-11T15:22:00"/>
    <x v="80"/>
    <n v="4077.9"/>
  </r>
  <r>
    <x v="1"/>
    <m/>
    <s v="Crysta"/>
    <d v="2017-11-23T06:58:00"/>
    <x v="81"/>
    <n v="2700.5"/>
  </r>
  <r>
    <x v="1"/>
    <m/>
    <s v="Crysta"/>
    <d v="2017-12-04T06:31:00"/>
    <x v="82"/>
    <n v="2668.95"/>
  </r>
  <r>
    <x v="1"/>
    <m/>
    <s v="Crysta"/>
    <d v="2017-12-07T06:55:00"/>
    <x v="83"/>
    <n v="2100.2399999999998"/>
  </r>
  <r>
    <x v="1"/>
    <m/>
    <s v="Crysta"/>
    <d v="2017-12-08T08:53:00"/>
    <x v="84"/>
    <n v="2269.5500000000002"/>
  </r>
  <r>
    <x v="6"/>
    <s v=" "/>
    <s v="Crysta"/>
    <d v="2017-12-12T00:00:00"/>
    <x v="85"/>
    <n v="330"/>
  </r>
  <r>
    <x v="1"/>
    <m/>
    <s v="Crysta"/>
    <d v="2017-12-17T14:25:00"/>
    <x v="86"/>
    <n v="2249.1799999999998"/>
  </r>
  <r>
    <x v="1"/>
    <m/>
    <s v="Crysta"/>
    <d v="2017-12-17T21:33:00"/>
    <x v="87"/>
    <n v="1783.5"/>
  </r>
  <r>
    <x v="1"/>
    <m/>
    <s v="Crysta"/>
    <d v="2018-01-02T22:28:00"/>
    <x v="88"/>
    <n v="1723.76"/>
  </r>
  <r>
    <x v="1"/>
    <m/>
    <s v="Crysta"/>
    <d v="2018-01-07T22:38:00"/>
    <x v="89"/>
    <n v="1422.01"/>
  </r>
  <r>
    <x v="1"/>
    <m/>
    <s v="Crysta"/>
    <d v="2018-01-14T14:16:00"/>
    <x v="90"/>
    <n v="1798.84"/>
  </r>
  <r>
    <x v="1"/>
    <m/>
    <s v="Crysta"/>
    <d v="2018-01-20T20:57:00"/>
    <x v="91"/>
    <n v="1644.86"/>
  </r>
  <r>
    <x v="3"/>
    <s v="30k"/>
    <s v="Crysta"/>
    <d v="2018-01-27T00:00:00"/>
    <x v="92"/>
    <n v="13092"/>
  </r>
  <r>
    <x v="2"/>
    <s v="Nond Zus"/>
    <s v="Crysta"/>
    <d v="2018-01-27T00:00:00"/>
    <x v="92"/>
    <n v="5200"/>
  </r>
  <r>
    <x v="1"/>
    <m/>
    <s v="Crysta"/>
    <d v="2018-02-01T16:20:00"/>
    <x v="93"/>
    <n v="2746"/>
  </r>
  <r>
    <x v="1"/>
    <m/>
    <s v="Crysta"/>
    <d v="2018-02-10T05:56:00"/>
    <x v="94"/>
    <n v="2900"/>
  </r>
  <r>
    <x v="1"/>
    <m/>
    <s v="Crysta"/>
    <d v="2018-02-10T21:14:00"/>
    <x v="95"/>
    <n v="2699.79"/>
  </r>
  <r>
    <x v="1"/>
    <m/>
    <s v="Crysta"/>
    <d v="2018-02-11T21:44:00"/>
    <x v="96"/>
    <n v="729.98"/>
  </r>
  <r>
    <x v="7"/>
    <m/>
    <s v="Crysta"/>
    <d v="2018-02-13T00:00:00"/>
    <x v="97"/>
    <n v="1162"/>
  </r>
  <r>
    <x v="1"/>
    <m/>
    <s v="Crysta"/>
    <d v="2018-02-13T08:58:00"/>
    <x v="98"/>
    <n v="2617.66"/>
  </r>
  <r>
    <x v="1"/>
    <m/>
    <s v="Crysta"/>
    <d v="2018-02-15T09:01:00"/>
    <x v="99"/>
    <n v="2715.56"/>
  </r>
  <r>
    <x v="1"/>
    <m/>
    <s v="Crysta"/>
    <d v="2018-02-16T14:28:00"/>
    <x v="100"/>
    <n v="2307.52"/>
  </r>
  <r>
    <x v="1"/>
    <m/>
    <s v="Crysta"/>
    <d v="2018-02-20T17:51:00"/>
    <x v="101"/>
    <n v="718.45"/>
  </r>
  <r>
    <x v="1"/>
    <m/>
    <s v="Crysta"/>
    <d v="2018-02-22T14:02:00"/>
    <x v="102"/>
    <n v="2300.08"/>
  </r>
  <r>
    <x v="1"/>
    <m/>
    <s v="Crysta"/>
    <d v="2018-03-07T12:17:00"/>
    <x v="103"/>
    <n v="4903.1400000000003"/>
  </r>
  <r>
    <x v="1"/>
    <m/>
    <s v="Crysta"/>
    <d v="2018-03-10T07:32:00"/>
    <x v="104"/>
    <n v="2557.6"/>
  </r>
  <r>
    <x v="1"/>
    <m/>
    <s v="Crysta"/>
    <d v="2018-03-18T15:58:00"/>
    <x v="105"/>
    <n v="2386.5300000000002"/>
  </r>
  <r>
    <x v="1"/>
    <m/>
    <s v="Crysta"/>
    <d v="2018-03-25T16:01:00"/>
    <x v="106"/>
    <n v="1319.67"/>
  </r>
  <r>
    <x v="3"/>
    <s v="35k"/>
    <s v="Crysta"/>
    <d v="2018-03-29T00:00:00"/>
    <x v="107"/>
    <n v="4392"/>
  </r>
  <r>
    <x v="1"/>
    <m/>
    <s v="Crysta"/>
    <d v="2018-03-29T16:11:00"/>
    <x v="108"/>
    <n v="2834"/>
  </r>
  <r>
    <x v="1"/>
    <m/>
    <s v="Crysta"/>
    <d v="2018-04-05T15:03:00"/>
    <x v="109"/>
    <n v="1162.52"/>
  </r>
  <r>
    <x v="1"/>
    <m/>
    <s v="Crysta"/>
    <d v="2018-04-09T11:13:00"/>
    <x v="110"/>
    <n v="2500.02"/>
  </r>
  <r>
    <x v="1"/>
    <m/>
    <s v="Crysta"/>
    <d v="2018-04-15T07:44:00"/>
    <x v="111"/>
    <n v="2600"/>
  </r>
  <r>
    <x v="1"/>
    <m/>
    <s v="Crysta"/>
    <d v="2018-04-24T13:47:00"/>
    <x v="112"/>
    <n v="2137.5500000000002"/>
  </r>
  <r>
    <x v="1"/>
    <m/>
    <s v="Crysta"/>
    <d v="2018-05-03T16:20:00"/>
    <x v="113"/>
    <n v="2886.5"/>
  </r>
  <r>
    <x v="1"/>
    <m/>
    <s v="Crysta"/>
    <d v="2018-05-12T07:47:00"/>
    <x v="114"/>
    <n v="2836.88"/>
  </r>
  <r>
    <x v="1"/>
    <m/>
    <s v="Crysta"/>
    <d v="2018-05-23T06:40:00"/>
    <x v="115"/>
    <n v="3034.12"/>
  </r>
  <r>
    <x v="1"/>
    <m/>
    <s v="Crysta"/>
    <d v="2018-05-28T02:29:00"/>
    <x v="116"/>
    <n v="2132.8000000000002"/>
  </r>
  <r>
    <x v="1"/>
    <m/>
    <s v="Crysta"/>
    <d v="2018-06-03T11:36:00"/>
    <x v="117"/>
    <n v="2742.63"/>
  </r>
  <r>
    <x v="1"/>
    <m/>
    <s v="Crysta"/>
    <d v="2018-06-09T07:03:00"/>
    <x v="118"/>
    <n v="3066.92"/>
  </r>
  <r>
    <x v="1"/>
    <m/>
    <s v="Crysta"/>
    <d v="2018-06-13T14:58:00"/>
    <x v="119"/>
    <n v="1550.88"/>
  </r>
  <r>
    <x v="2"/>
    <s v="TPMS"/>
    <s v="Crysta"/>
    <d v="2018-06-13T14:58:00"/>
    <x v="119"/>
    <n v="7500"/>
  </r>
  <r>
    <x v="7"/>
    <s v="TPMS"/>
    <s v="Crysta"/>
    <d v="2018-06-13T00:00:00"/>
    <x v="119"/>
    <n v="3052"/>
  </r>
  <r>
    <x v="3"/>
    <s v="40k"/>
    <s v="Crysta"/>
    <d v="2018-06-20T00:00:00"/>
    <x v="120"/>
    <n v="14625"/>
  </r>
  <r>
    <x v="1"/>
    <m/>
    <s v="Crysta"/>
    <d v="2018-06-20T06:42:00"/>
    <x v="121"/>
    <n v="2332.63"/>
  </r>
  <r>
    <x v="1"/>
    <m/>
    <s v="Crysta"/>
    <d v="2018-06-22T07:04:00"/>
    <x v="122"/>
    <n v="668.06"/>
  </r>
  <r>
    <x v="5"/>
    <m/>
    <s v="Crysta"/>
    <d v="2018-06-19T00:00:00"/>
    <x v="119"/>
    <n v="38271"/>
  </r>
  <r>
    <x v="8"/>
    <m/>
    <m/>
    <m/>
    <x v="6"/>
    <n v="3000267.5833333326"/>
  </r>
  <r>
    <x v="8"/>
    <m/>
    <m/>
    <m/>
    <x v="6"/>
    <n v="550267.58333333256"/>
  </r>
  <r>
    <x v="8"/>
    <m/>
    <m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3:J12" firstHeaderRow="1" firstDataRow="1" firstDataCol="1" rowPageCount="1" colPageCount="1"/>
  <pivotFields count="6">
    <pivotField axis="axisRow" showAll="0">
      <items count="10">
        <item x="2"/>
        <item x="1"/>
        <item x="5"/>
        <item x="4"/>
        <item x="6"/>
        <item x="3"/>
        <item x="0"/>
        <item x="7"/>
        <item h="1" x="8"/>
        <item t="default"/>
      </items>
    </pivotField>
    <pivotField showAll="0"/>
    <pivotField showAll="0"/>
    <pivotField showAll="0"/>
    <pivotField axis="axisPage" showAll="0">
      <items count="124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6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4" hier="-1"/>
  </pageFields>
  <dataFields count="1">
    <dataField name="Sum of cost_def_curr" fld="5" baseField="0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56"/>
  <sheetViews>
    <sheetView tabSelected="1" zoomScale="82" zoomScaleNormal="82" workbookViewId="0">
      <selection activeCell="F152" sqref="F152:H156"/>
    </sheetView>
  </sheetViews>
  <sheetFormatPr defaultRowHeight="15.5" x14ac:dyDescent="0.35"/>
  <cols>
    <col min="1" max="1" width="21.6640625" customWidth="1"/>
    <col min="2" max="2" width="18.25" bestFit="1" customWidth="1"/>
    <col min="4" max="4" width="17.5" style="1" bestFit="1" customWidth="1"/>
    <col min="5" max="5" width="14.58203125" bestFit="1" customWidth="1"/>
    <col min="6" max="6" width="15" style="2" bestFit="1" customWidth="1"/>
    <col min="7" max="7" width="26.58203125" customWidth="1"/>
    <col min="8" max="8" width="30.4140625" customWidth="1"/>
    <col min="9" max="9" width="26.58203125" bestFit="1" customWidth="1"/>
    <col min="10" max="10" width="20.08203125" style="5" customWidth="1"/>
    <col min="11" max="11" width="6.5" customWidth="1"/>
    <col min="12" max="14" width="8" customWidth="1"/>
    <col min="15" max="15" width="9" bestFit="1" customWidth="1"/>
    <col min="16" max="25" width="8" customWidth="1"/>
    <col min="26" max="26" width="6.5" customWidth="1"/>
    <col min="27" max="27" width="8" customWidth="1"/>
    <col min="28" max="28" width="9" bestFit="1" customWidth="1"/>
    <col min="29" max="34" width="8" customWidth="1"/>
    <col min="35" max="35" width="9" bestFit="1" customWidth="1"/>
    <col min="36" max="37" width="8" customWidth="1"/>
    <col min="38" max="38" width="6.5" customWidth="1"/>
    <col min="39" max="43" width="8" customWidth="1"/>
    <col min="44" max="44" width="6.5" customWidth="1"/>
    <col min="45" max="50" width="8" customWidth="1"/>
    <col min="51" max="51" width="6.5" customWidth="1"/>
    <col min="52" max="62" width="8" customWidth="1"/>
    <col min="63" max="63" width="9" bestFit="1" customWidth="1"/>
    <col min="64" max="70" width="8" customWidth="1"/>
    <col min="71" max="72" width="9" bestFit="1" customWidth="1"/>
    <col min="73" max="93" width="8" customWidth="1"/>
    <col min="94" max="94" width="6.5" customWidth="1"/>
    <col min="95" max="100" width="8" customWidth="1"/>
    <col min="101" max="101" width="9" bestFit="1" customWidth="1"/>
    <col min="102" max="104" width="8" customWidth="1"/>
    <col min="105" max="105" width="6.5" customWidth="1"/>
    <col min="106" max="109" width="8" customWidth="1"/>
    <col min="110" max="110" width="6.5" customWidth="1"/>
    <col min="111" max="127" width="8" customWidth="1"/>
    <col min="128" max="129" width="9" bestFit="1" customWidth="1"/>
    <col min="130" max="130" width="8" customWidth="1"/>
    <col min="131" max="131" width="6.5" customWidth="1"/>
    <col min="132" max="132" width="6.9140625" customWidth="1"/>
    <col min="133" max="133" width="11.58203125" bestFit="1" customWidth="1"/>
  </cols>
  <sheetData>
    <row r="1" spans="1:10" x14ac:dyDescent="0.35">
      <c r="A1" t="s">
        <v>7</v>
      </c>
      <c r="B1" t="s">
        <v>33</v>
      </c>
      <c r="C1" t="s">
        <v>4</v>
      </c>
      <c r="D1" s="1" t="s">
        <v>5</v>
      </c>
      <c r="E1" t="s">
        <v>6</v>
      </c>
      <c r="F1" s="2" t="s">
        <v>2</v>
      </c>
      <c r="G1" t="s">
        <v>40</v>
      </c>
      <c r="H1" t="s">
        <v>41</v>
      </c>
      <c r="I1" s="3" t="s">
        <v>6</v>
      </c>
      <c r="J1" t="s">
        <v>39</v>
      </c>
    </row>
    <row r="2" spans="1:10" x14ac:dyDescent="0.35">
      <c r="A2" t="s">
        <v>32</v>
      </c>
      <c r="D2" s="1">
        <v>42536</v>
      </c>
      <c r="E2">
        <v>27</v>
      </c>
      <c r="F2" s="2">
        <v>2450000</v>
      </c>
      <c r="G2" s="7">
        <f>F2</f>
        <v>2450000</v>
      </c>
      <c r="H2" s="7">
        <f>G2</f>
        <v>2450000</v>
      </c>
      <c r="J2"/>
    </row>
    <row r="3" spans="1:10" hidden="1" x14ac:dyDescent="0.35">
      <c r="A3" t="s">
        <v>0</v>
      </c>
      <c r="C3" t="s">
        <v>1</v>
      </c>
      <c r="D3" s="1">
        <v>42568.345138888886</v>
      </c>
      <c r="E3">
        <v>27</v>
      </c>
      <c r="F3" s="2">
        <v>3196.05</v>
      </c>
      <c r="I3" s="3" t="s">
        <v>34</v>
      </c>
      <c r="J3" s="6" t="s">
        <v>36</v>
      </c>
    </row>
    <row r="4" spans="1:10" hidden="1" x14ac:dyDescent="0.35">
      <c r="A4" t="s">
        <v>8</v>
      </c>
      <c r="B4" t="s">
        <v>19</v>
      </c>
      <c r="C4" t="s">
        <v>1</v>
      </c>
      <c r="D4" s="1">
        <v>43300</v>
      </c>
      <c r="E4">
        <v>200</v>
      </c>
      <c r="F4" s="2">
        <v>600</v>
      </c>
      <c r="I4" s="4" t="s">
        <v>8</v>
      </c>
      <c r="J4" s="6">
        <v>144523</v>
      </c>
    </row>
    <row r="5" spans="1:10" hidden="1" x14ac:dyDescent="0.35">
      <c r="A5" t="s">
        <v>0</v>
      </c>
      <c r="C5" t="s">
        <v>1</v>
      </c>
      <c r="D5" s="1">
        <v>42572.361805555556</v>
      </c>
      <c r="E5">
        <v>349</v>
      </c>
      <c r="F5" s="2">
        <v>1427.64</v>
      </c>
      <c r="I5" s="4" t="s">
        <v>0</v>
      </c>
      <c r="J5" s="6">
        <v>223182.58333333334</v>
      </c>
    </row>
    <row r="6" spans="1:10" hidden="1" x14ac:dyDescent="0.35">
      <c r="A6" t="s">
        <v>0</v>
      </c>
      <c r="C6" t="s">
        <v>1</v>
      </c>
      <c r="D6" s="1">
        <v>42572.950694444444</v>
      </c>
      <c r="E6">
        <v>931</v>
      </c>
      <c r="F6" s="2">
        <v>2300.09</v>
      </c>
      <c r="I6" s="4" t="s">
        <v>20</v>
      </c>
      <c r="J6" s="6">
        <v>98474</v>
      </c>
    </row>
    <row r="7" spans="1:10" hidden="1" x14ac:dyDescent="0.35">
      <c r="A7" t="s">
        <v>8</v>
      </c>
      <c r="B7" t="s">
        <v>16</v>
      </c>
      <c r="C7" t="s">
        <v>1</v>
      </c>
      <c r="D7" s="1">
        <v>42574</v>
      </c>
      <c r="E7">
        <v>1000</v>
      </c>
      <c r="F7" s="2">
        <v>4186</v>
      </c>
      <c r="I7" s="4" t="s">
        <v>10</v>
      </c>
      <c r="J7" s="6">
        <v>5475</v>
      </c>
    </row>
    <row r="8" spans="1:10" hidden="1" x14ac:dyDescent="0.35">
      <c r="A8" t="s">
        <v>8</v>
      </c>
      <c r="B8" t="s">
        <v>15</v>
      </c>
      <c r="C8" t="s">
        <v>1</v>
      </c>
      <c r="D8" s="1">
        <v>42574</v>
      </c>
      <c r="E8">
        <v>1000</v>
      </c>
      <c r="F8" s="2">
        <v>3600</v>
      </c>
      <c r="I8" s="4" t="s">
        <v>11</v>
      </c>
      <c r="J8" s="6">
        <v>330</v>
      </c>
    </row>
    <row r="9" spans="1:10" hidden="1" x14ac:dyDescent="0.35">
      <c r="A9" t="s">
        <v>8</v>
      </c>
      <c r="B9" t="s">
        <v>3</v>
      </c>
      <c r="C9" t="s">
        <v>1</v>
      </c>
      <c r="D9" s="1">
        <v>42578.847916666666</v>
      </c>
      <c r="E9">
        <v>1125</v>
      </c>
      <c r="F9" s="2">
        <v>17000</v>
      </c>
      <c r="I9" s="4" t="s">
        <v>9</v>
      </c>
      <c r="J9" s="6">
        <v>74069</v>
      </c>
    </row>
    <row r="10" spans="1:10" hidden="1" x14ac:dyDescent="0.35">
      <c r="A10" t="s">
        <v>9</v>
      </c>
      <c r="B10" t="s">
        <v>22</v>
      </c>
      <c r="C10" t="s">
        <v>1</v>
      </c>
      <c r="F10" s="2">
        <v>0</v>
      </c>
      <c r="I10" s="4" t="s">
        <v>32</v>
      </c>
      <c r="J10" s="6">
        <v>2450000</v>
      </c>
    </row>
    <row r="11" spans="1:10" hidden="1" x14ac:dyDescent="0.35">
      <c r="A11" t="s">
        <v>0</v>
      </c>
      <c r="C11" t="s">
        <v>1</v>
      </c>
      <c r="D11" s="1">
        <v>42584.229166666664</v>
      </c>
      <c r="E11">
        <v>1272</v>
      </c>
      <c r="F11" s="2">
        <v>2126.86</v>
      </c>
      <c r="I11" s="4" t="s">
        <v>13</v>
      </c>
      <c r="J11" s="6">
        <v>4214</v>
      </c>
    </row>
    <row r="12" spans="1:10" hidden="1" x14ac:dyDescent="0.35">
      <c r="A12" t="s">
        <v>0</v>
      </c>
      <c r="C12" t="s">
        <v>1</v>
      </c>
      <c r="D12" s="1">
        <v>42596.861805555556</v>
      </c>
      <c r="E12">
        <v>1707</v>
      </c>
      <c r="F12" s="2">
        <v>2294.77</v>
      </c>
      <c r="I12" s="4" t="s">
        <v>35</v>
      </c>
      <c r="J12" s="6">
        <v>3000267.5833333335</v>
      </c>
    </row>
    <row r="13" spans="1:10" hidden="1" x14ac:dyDescent="0.35">
      <c r="A13" t="s">
        <v>0</v>
      </c>
      <c r="C13" t="s">
        <v>1</v>
      </c>
      <c r="D13" s="1">
        <v>42600.384027777778</v>
      </c>
      <c r="E13">
        <v>1989</v>
      </c>
      <c r="F13" s="2">
        <v>1222.1199999999999</v>
      </c>
    </row>
    <row r="14" spans="1:10" hidden="1" x14ac:dyDescent="0.35">
      <c r="A14" t="s">
        <v>0</v>
      </c>
      <c r="C14" t="s">
        <v>1</v>
      </c>
      <c r="D14" s="1">
        <v>42601.817361111112</v>
      </c>
      <c r="E14">
        <v>2495</v>
      </c>
      <c r="F14" s="2">
        <v>2140.0100000000002</v>
      </c>
    </row>
    <row r="15" spans="1:10" hidden="1" x14ac:dyDescent="0.35">
      <c r="A15" t="s">
        <v>0</v>
      </c>
      <c r="C15" t="s">
        <v>1</v>
      </c>
      <c r="D15" s="1">
        <v>42606.506944444445</v>
      </c>
      <c r="E15">
        <v>2816</v>
      </c>
      <c r="F15" s="2">
        <v>1519.91</v>
      </c>
    </row>
    <row r="16" spans="1:10" hidden="1" x14ac:dyDescent="0.35">
      <c r="A16" t="s">
        <v>0</v>
      </c>
      <c r="C16" t="s">
        <v>1</v>
      </c>
      <c r="D16" s="1">
        <v>42609.345138888886</v>
      </c>
      <c r="E16">
        <v>3293</v>
      </c>
      <c r="F16" s="2">
        <v>1927.33</v>
      </c>
    </row>
    <row r="17" spans="1:6" hidden="1" x14ac:dyDescent="0.35">
      <c r="A17" t="s">
        <v>0</v>
      </c>
      <c r="C17" t="s">
        <v>1</v>
      </c>
      <c r="D17" s="1">
        <v>42611.406944444447</v>
      </c>
      <c r="E17">
        <v>3684</v>
      </c>
      <c r="F17" s="2">
        <v>1884.4</v>
      </c>
    </row>
    <row r="18" spans="1:6" hidden="1" x14ac:dyDescent="0.35">
      <c r="A18" t="s">
        <v>0</v>
      </c>
      <c r="C18" t="s">
        <v>1</v>
      </c>
      <c r="D18" s="1">
        <v>42631.746527777781</v>
      </c>
      <c r="E18">
        <v>4051</v>
      </c>
      <c r="F18" s="2">
        <v>2252.4</v>
      </c>
    </row>
    <row r="19" spans="1:6" hidden="1" x14ac:dyDescent="0.35">
      <c r="A19" t="s">
        <v>0</v>
      </c>
      <c r="C19" t="s">
        <v>1</v>
      </c>
      <c r="D19" s="1">
        <v>42649.717361111114</v>
      </c>
      <c r="E19">
        <v>4458</v>
      </c>
      <c r="F19" s="2">
        <v>2252.8000000000002</v>
      </c>
    </row>
    <row r="20" spans="1:6" hidden="1" x14ac:dyDescent="0.35">
      <c r="A20" t="s">
        <v>0</v>
      </c>
      <c r="C20" t="s">
        <v>1</v>
      </c>
      <c r="D20" s="1">
        <v>42664.523611111108</v>
      </c>
      <c r="E20">
        <v>4804</v>
      </c>
      <c r="F20" s="2">
        <v>2061.17</v>
      </c>
    </row>
    <row r="21" spans="1:6" hidden="1" x14ac:dyDescent="0.35">
      <c r="A21" t="s">
        <v>8</v>
      </c>
      <c r="B21" t="s">
        <v>25</v>
      </c>
      <c r="C21" t="s">
        <v>1</v>
      </c>
      <c r="D21" s="1">
        <v>42669</v>
      </c>
      <c r="E21">
        <v>5000</v>
      </c>
      <c r="F21" s="2">
        <v>332</v>
      </c>
    </row>
    <row r="22" spans="1:6" hidden="1" x14ac:dyDescent="0.35">
      <c r="A22" t="s">
        <v>9</v>
      </c>
      <c r="B22" t="s">
        <v>23</v>
      </c>
      <c r="C22" t="s">
        <v>1</v>
      </c>
      <c r="D22" s="1">
        <v>42669</v>
      </c>
      <c r="F22" s="2">
        <v>0</v>
      </c>
    </row>
    <row r="23" spans="1:6" hidden="1" x14ac:dyDescent="0.35">
      <c r="A23" t="s">
        <v>0</v>
      </c>
      <c r="C23" t="s">
        <v>1</v>
      </c>
      <c r="D23" s="1">
        <v>42665.650694444441</v>
      </c>
      <c r="E23">
        <v>5208</v>
      </c>
      <c r="F23" s="2">
        <v>1718.4</v>
      </c>
    </row>
    <row r="24" spans="1:6" hidden="1" x14ac:dyDescent="0.35">
      <c r="A24" t="s">
        <v>8</v>
      </c>
      <c r="B24" t="s">
        <v>17</v>
      </c>
      <c r="C24" t="s">
        <v>1</v>
      </c>
      <c r="D24" s="1">
        <v>42669</v>
      </c>
      <c r="E24">
        <v>5400</v>
      </c>
      <c r="F24" s="2">
        <v>26105</v>
      </c>
    </row>
    <row r="25" spans="1:6" hidden="1" x14ac:dyDescent="0.35">
      <c r="A25" t="s">
        <v>0</v>
      </c>
      <c r="C25" t="s">
        <v>1</v>
      </c>
      <c r="D25" s="1">
        <v>42671.425694444442</v>
      </c>
      <c r="E25">
        <v>5671</v>
      </c>
      <c r="F25" s="2">
        <v>2371.1999999999998</v>
      </c>
    </row>
    <row r="26" spans="1:6" hidden="1" x14ac:dyDescent="0.35">
      <c r="A26" t="s">
        <v>0</v>
      </c>
      <c r="C26" t="s">
        <v>1</v>
      </c>
      <c r="D26" s="1">
        <v>42678.429166666669</v>
      </c>
      <c r="E26">
        <v>5872</v>
      </c>
      <c r="F26" s="2">
        <v>1288.1600000000001</v>
      </c>
    </row>
    <row r="27" spans="1:6" hidden="1" x14ac:dyDescent="0.35">
      <c r="A27" t="s">
        <v>0</v>
      </c>
      <c r="C27" t="s">
        <v>1</v>
      </c>
      <c r="D27" s="1">
        <v>42688.473611111112</v>
      </c>
      <c r="E27">
        <v>6078</v>
      </c>
      <c r="F27" s="2">
        <v>1000.03333333333</v>
      </c>
    </row>
    <row r="28" spans="1:6" hidden="1" x14ac:dyDescent="0.35">
      <c r="A28" t="s">
        <v>0</v>
      </c>
      <c r="C28" t="s">
        <v>1</v>
      </c>
      <c r="D28" s="1">
        <v>42693.459722222222</v>
      </c>
      <c r="E28">
        <v>6355</v>
      </c>
      <c r="F28" s="2">
        <v>1708.2</v>
      </c>
    </row>
    <row r="29" spans="1:6" hidden="1" x14ac:dyDescent="0.35">
      <c r="A29" t="s">
        <v>0</v>
      </c>
      <c r="C29" t="s">
        <v>1</v>
      </c>
      <c r="D29" s="1">
        <v>42694.642361111109</v>
      </c>
      <c r="E29">
        <v>6804</v>
      </c>
      <c r="F29" s="2">
        <v>2277.6</v>
      </c>
    </row>
    <row r="30" spans="1:6" hidden="1" x14ac:dyDescent="0.35">
      <c r="A30" t="s">
        <v>0</v>
      </c>
      <c r="C30" t="s">
        <v>1</v>
      </c>
      <c r="D30" s="1">
        <v>42701.814583333333</v>
      </c>
      <c r="E30">
        <v>7132</v>
      </c>
      <c r="F30" s="2">
        <v>1873.6</v>
      </c>
    </row>
    <row r="31" spans="1:6" hidden="1" x14ac:dyDescent="0.35">
      <c r="A31" t="s">
        <v>8</v>
      </c>
      <c r="B31" t="s">
        <v>18</v>
      </c>
      <c r="C31" t="s">
        <v>1</v>
      </c>
      <c r="D31" s="1">
        <v>42704</v>
      </c>
      <c r="E31">
        <v>7250</v>
      </c>
      <c r="F31" s="2">
        <v>80000</v>
      </c>
    </row>
    <row r="32" spans="1:6" hidden="1" x14ac:dyDescent="0.35">
      <c r="A32" t="s">
        <v>0</v>
      </c>
      <c r="C32" t="s">
        <v>1</v>
      </c>
      <c r="D32" s="1">
        <v>42714.724305555559</v>
      </c>
      <c r="E32">
        <v>7523</v>
      </c>
      <c r="F32" s="2">
        <v>2011.45</v>
      </c>
    </row>
    <row r="33" spans="1:8" hidden="1" x14ac:dyDescent="0.35">
      <c r="A33" t="s">
        <v>0</v>
      </c>
      <c r="C33" t="s">
        <v>1</v>
      </c>
      <c r="D33" s="1">
        <v>42715.672222222223</v>
      </c>
      <c r="E33">
        <v>7980</v>
      </c>
      <c r="F33" s="2">
        <v>1943.1</v>
      </c>
    </row>
    <row r="34" spans="1:8" hidden="1" x14ac:dyDescent="0.35">
      <c r="A34" t="s">
        <v>0</v>
      </c>
      <c r="C34" t="s">
        <v>1</v>
      </c>
      <c r="D34" s="1">
        <v>42721.895138888889</v>
      </c>
      <c r="E34">
        <v>8505</v>
      </c>
      <c r="F34" s="2">
        <v>606.5</v>
      </c>
    </row>
    <row r="35" spans="1:8" hidden="1" x14ac:dyDescent="0.35">
      <c r="A35" t="s">
        <v>0</v>
      </c>
      <c r="C35" t="s">
        <v>1</v>
      </c>
      <c r="D35" s="1">
        <v>42723.395833333336</v>
      </c>
      <c r="E35">
        <v>8645</v>
      </c>
      <c r="F35" s="2">
        <v>2668.6</v>
      </c>
    </row>
    <row r="36" spans="1:8" hidden="1" x14ac:dyDescent="0.35">
      <c r="A36" t="s">
        <v>0</v>
      </c>
      <c r="C36" t="s">
        <v>1</v>
      </c>
      <c r="D36" s="1">
        <v>42731.304861111108</v>
      </c>
      <c r="E36">
        <v>8932</v>
      </c>
      <c r="F36" s="2">
        <v>1523.6</v>
      </c>
    </row>
    <row r="37" spans="1:8" hidden="1" x14ac:dyDescent="0.35">
      <c r="A37" t="s">
        <v>0</v>
      </c>
      <c r="C37" t="s">
        <v>1</v>
      </c>
      <c r="D37" s="1">
        <v>42733.387499999997</v>
      </c>
      <c r="E37">
        <v>9323</v>
      </c>
      <c r="F37" s="2">
        <v>1998.05</v>
      </c>
    </row>
    <row r="38" spans="1:8" hidden="1" x14ac:dyDescent="0.35">
      <c r="A38" t="s">
        <v>0</v>
      </c>
      <c r="C38" t="s">
        <v>1</v>
      </c>
      <c r="D38" s="1">
        <v>42736.74722222222</v>
      </c>
      <c r="E38">
        <v>9764</v>
      </c>
      <c r="F38" s="2">
        <v>2122.75</v>
      </c>
    </row>
    <row r="39" spans="1:8" x14ac:dyDescent="0.35">
      <c r="A39" t="s">
        <v>9</v>
      </c>
      <c r="B39" t="s">
        <v>24</v>
      </c>
      <c r="C39" t="s">
        <v>1</v>
      </c>
      <c r="D39" s="1">
        <v>42742</v>
      </c>
      <c r="E39">
        <v>9869</v>
      </c>
      <c r="F39" s="2">
        <v>4314</v>
      </c>
      <c r="G39" s="7">
        <f>SUM(F3:F39)</f>
        <v>187853.79333333336</v>
      </c>
      <c r="H39" s="7">
        <f>G39+H2</f>
        <v>2637853.7933333335</v>
      </c>
    </row>
    <row r="40" spans="1:8" hidden="1" x14ac:dyDescent="0.35">
      <c r="A40" t="s">
        <v>0</v>
      </c>
      <c r="C40" t="s">
        <v>1</v>
      </c>
      <c r="D40" s="1">
        <v>42744.410416666666</v>
      </c>
      <c r="E40">
        <v>9918</v>
      </c>
      <c r="F40" s="2">
        <v>967.31</v>
      </c>
    </row>
    <row r="41" spans="1:8" hidden="1" x14ac:dyDescent="0.35">
      <c r="A41" t="s">
        <v>0</v>
      </c>
      <c r="C41" t="s">
        <v>1</v>
      </c>
      <c r="D41" s="1">
        <v>42757.776388888888</v>
      </c>
      <c r="E41">
        <v>10344</v>
      </c>
      <c r="F41" s="2">
        <v>2526.4</v>
      </c>
    </row>
    <row r="42" spans="1:8" hidden="1" x14ac:dyDescent="0.35">
      <c r="A42" t="s">
        <v>0</v>
      </c>
      <c r="C42" t="s">
        <v>1</v>
      </c>
      <c r="D42" s="1">
        <v>42783.329861111109</v>
      </c>
      <c r="E42">
        <v>10746</v>
      </c>
      <c r="F42" s="2">
        <v>1000</v>
      </c>
    </row>
    <row r="43" spans="1:8" hidden="1" x14ac:dyDescent="0.35">
      <c r="A43" t="s">
        <v>0</v>
      </c>
      <c r="C43" t="s">
        <v>1</v>
      </c>
      <c r="D43" s="1">
        <v>42787.332638888889</v>
      </c>
      <c r="E43">
        <v>10841</v>
      </c>
      <c r="F43" s="2">
        <v>2084.2800000000002</v>
      </c>
    </row>
    <row r="44" spans="1:8" hidden="1" x14ac:dyDescent="0.35">
      <c r="A44" t="s">
        <v>0</v>
      </c>
      <c r="C44" t="s">
        <v>1</v>
      </c>
      <c r="D44" s="1">
        <v>42806.435416666667</v>
      </c>
      <c r="E44">
        <v>11163</v>
      </c>
      <c r="F44" s="2">
        <v>2000.3</v>
      </c>
    </row>
    <row r="45" spans="1:8" hidden="1" x14ac:dyDescent="0.35">
      <c r="A45" t="s">
        <v>0</v>
      </c>
      <c r="C45" t="s">
        <v>1</v>
      </c>
      <c r="D45" s="1">
        <v>42820.425694444442</v>
      </c>
      <c r="E45">
        <v>11488</v>
      </c>
      <c r="F45" s="2">
        <v>2210.6</v>
      </c>
    </row>
    <row r="46" spans="1:8" hidden="1" x14ac:dyDescent="0.35">
      <c r="A46" t="s">
        <v>0</v>
      </c>
      <c r="C46" t="s">
        <v>1</v>
      </c>
      <c r="D46" s="1">
        <v>42829.729861111111</v>
      </c>
      <c r="E46">
        <v>11774</v>
      </c>
      <c r="F46" s="2">
        <v>1600</v>
      </c>
    </row>
    <row r="47" spans="1:8" hidden="1" x14ac:dyDescent="0.35">
      <c r="A47" t="s">
        <v>0</v>
      </c>
      <c r="C47" t="s">
        <v>1</v>
      </c>
      <c r="D47" s="1">
        <v>42832.700694444444</v>
      </c>
      <c r="E47">
        <v>11850</v>
      </c>
      <c r="F47" s="2">
        <v>530.23</v>
      </c>
    </row>
    <row r="48" spans="1:8" hidden="1" x14ac:dyDescent="0.35">
      <c r="A48" t="s">
        <v>0</v>
      </c>
      <c r="C48" t="s">
        <v>1</v>
      </c>
      <c r="D48" s="1">
        <v>42833.537499999999</v>
      </c>
      <c r="E48">
        <v>12343</v>
      </c>
      <c r="F48" s="2">
        <v>2749.5</v>
      </c>
    </row>
    <row r="49" spans="1:6" hidden="1" x14ac:dyDescent="0.35">
      <c r="A49" t="s">
        <v>0</v>
      </c>
      <c r="C49" t="s">
        <v>1</v>
      </c>
      <c r="D49" s="1">
        <v>42833.663194444445</v>
      </c>
      <c r="E49">
        <v>12521</v>
      </c>
      <c r="F49" s="2">
        <v>1000.28</v>
      </c>
    </row>
    <row r="50" spans="1:6" hidden="1" x14ac:dyDescent="0.35">
      <c r="A50" t="s">
        <v>0</v>
      </c>
      <c r="C50" t="s">
        <v>1</v>
      </c>
      <c r="D50" s="1">
        <v>42834.422222222223</v>
      </c>
      <c r="E50">
        <v>12960</v>
      </c>
      <c r="F50" s="2">
        <v>2260.04</v>
      </c>
    </row>
    <row r="51" spans="1:6" hidden="1" x14ac:dyDescent="0.35">
      <c r="A51" t="s">
        <v>0</v>
      </c>
      <c r="C51" t="s">
        <v>1</v>
      </c>
      <c r="D51" s="1">
        <v>42837.489583333336</v>
      </c>
      <c r="E51">
        <v>13360</v>
      </c>
      <c r="F51" s="2">
        <v>2200</v>
      </c>
    </row>
    <row r="52" spans="1:6" hidden="1" x14ac:dyDescent="0.35">
      <c r="A52" t="s">
        <v>0</v>
      </c>
      <c r="C52" t="s">
        <v>1</v>
      </c>
      <c r="D52" s="1">
        <v>42841.395833333336</v>
      </c>
      <c r="E52">
        <v>13740</v>
      </c>
      <c r="F52" s="2">
        <v>2199.7199999999998</v>
      </c>
    </row>
    <row r="53" spans="1:6" hidden="1" x14ac:dyDescent="0.35">
      <c r="A53" t="s">
        <v>0</v>
      </c>
      <c r="C53" t="s">
        <v>1</v>
      </c>
      <c r="D53" s="1">
        <v>42843.526388888888</v>
      </c>
      <c r="E53">
        <v>14144</v>
      </c>
      <c r="F53" s="2">
        <v>2000.12</v>
      </c>
    </row>
    <row r="54" spans="1:6" hidden="1" x14ac:dyDescent="0.35">
      <c r="A54" t="s">
        <v>0</v>
      </c>
      <c r="C54" t="s">
        <v>1</v>
      </c>
      <c r="D54" s="1">
        <v>42844.530555555553</v>
      </c>
      <c r="E54">
        <v>14505</v>
      </c>
      <c r="F54" s="2">
        <v>1918.65</v>
      </c>
    </row>
    <row r="55" spans="1:6" hidden="1" x14ac:dyDescent="0.35">
      <c r="A55" t="s">
        <v>0</v>
      </c>
      <c r="C55" t="s">
        <v>1</v>
      </c>
      <c r="D55" s="1">
        <v>42844.836805555555</v>
      </c>
      <c r="E55">
        <v>15001</v>
      </c>
      <c r="F55" s="2">
        <v>2665.57</v>
      </c>
    </row>
    <row r="56" spans="1:6" hidden="1" x14ac:dyDescent="0.35">
      <c r="A56" t="s">
        <v>0</v>
      </c>
      <c r="C56" t="s">
        <v>1</v>
      </c>
      <c r="D56" s="1">
        <v>42846.509722222225</v>
      </c>
      <c r="E56">
        <v>15338</v>
      </c>
      <c r="F56" s="2">
        <v>1920.05</v>
      </c>
    </row>
    <row r="57" spans="1:6" hidden="1" x14ac:dyDescent="0.35">
      <c r="A57" t="s">
        <v>0</v>
      </c>
      <c r="C57" t="s">
        <v>1</v>
      </c>
      <c r="D57" s="1">
        <v>42853.763888888891</v>
      </c>
      <c r="E57">
        <v>15641</v>
      </c>
      <c r="F57" s="2">
        <v>2141.83</v>
      </c>
    </row>
    <row r="58" spans="1:6" hidden="1" x14ac:dyDescent="0.35">
      <c r="A58" t="s">
        <v>0</v>
      </c>
      <c r="C58" t="s">
        <v>1</v>
      </c>
      <c r="D58" s="1">
        <v>42857.261111111111</v>
      </c>
      <c r="E58">
        <v>16268</v>
      </c>
      <c r="F58" s="2">
        <v>2982.55</v>
      </c>
    </row>
    <row r="59" spans="1:6" hidden="1" x14ac:dyDescent="0.35">
      <c r="A59" t="s">
        <v>9</v>
      </c>
      <c r="B59" t="s">
        <v>27</v>
      </c>
      <c r="C59" t="s">
        <v>1</v>
      </c>
      <c r="D59" s="1">
        <v>42861.725694444445</v>
      </c>
      <c r="E59">
        <v>16300</v>
      </c>
      <c r="F59" s="2">
        <f>17000+6000</f>
        <v>23000</v>
      </c>
    </row>
    <row r="60" spans="1:6" hidden="1" x14ac:dyDescent="0.35">
      <c r="A60" t="s">
        <v>0</v>
      </c>
      <c r="C60" t="s">
        <v>1</v>
      </c>
      <c r="D60" s="1">
        <v>42861.719444444447</v>
      </c>
      <c r="E60">
        <v>16670</v>
      </c>
      <c r="F60" s="2">
        <v>2600.67</v>
      </c>
    </row>
    <row r="61" spans="1:6" hidden="1" x14ac:dyDescent="0.35">
      <c r="A61" t="s">
        <v>0</v>
      </c>
      <c r="C61" t="s">
        <v>1</v>
      </c>
      <c r="D61" s="1">
        <v>42863.479166666664</v>
      </c>
      <c r="E61">
        <v>17124</v>
      </c>
      <c r="F61" s="2">
        <v>2140.25</v>
      </c>
    </row>
    <row r="62" spans="1:6" hidden="1" x14ac:dyDescent="0.35">
      <c r="A62" t="s">
        <v>10</v>
      </c>
      <c r="C62" t="s">
        <v>1</v>
      </c>
      <c r="D62" s="1">
        <v>42875</v>
      </c>
      <c r="E62">
        <v>17500</v>
      </c>
      <c r="F62" s="2">
        <v>5475</v>
      </c>
    </row>
    <row r="63" spans="1:6" hidden="1" x14ac:dyDescent="0.35">
      <c r="A63" t="s">
        <v>0</v>
      </c>
      <c r="C63" t="s">
        <v>1</v>
      </c>
      <c r="D63" s="1">
        <v>42886.317361111112</v>
      </c>
      <c r="E63">
        <v>17934</v>
      </c>
      <c r="F63" s="2">
        <v>4230.72</v>
      </c>
    </row>
    <row r="64" spans="1:6" hidden="1" x14ac:dyDescent="0.35">
      <c r="A64" t="s">
        <v>0</v>
      </c>
      <c r="C64" t="s">
        <v>1</v>
      </c>
      <c r="D64" s="1">
        <v>42896.693749999999</v>
      </c>
      <c r="E64">
        <v>18334</v>
      </c>
      <c r="F64" s="2">
        <v>2574.41</v>
      </c>
    </row>
    <row r="65" spans="1:8" hidden="1" x14ac:dyDescent="0.35">
      <c r="A65" t="s">
        <v>0</v>
      </c>
      <c r="C65" t="s">
        <v>1</v>
      </c>
      <c r="D65" s="1">
        <v>42904.706250000003</v>
      </c>
      <c r="E65">
        <v>18693</v>
      </c>
      <c r="F65" s="2">
        <v>2021.83</v>
      </c>
    </row>
    <row r="66" spans="1:8" hidden="1" x14ac:dyDescent="0.35">
      <c r="A66" t="s">
        <v>0</v>
      </c>
      <c r="C66" t="s">
        <v>1</v>
      </c>
      <c r="D66" s="1">
        <v>42919.44027777778</v>
      </c>
      <c r="E66">
        <v>18966</v>
      </c>
      <c r="F66" s="2">
        <v>1410.07</v>
      </c>
    </row>
    <row r="67" spans="1:8" hidden="1" x14ac:dyDescent="0.35">
      <c r="A67" t="s">
        <v>20</v>
      </c>
      <c r="B67" t="s">
        <v>21</v>
      </c>
      <c r="C67" t="s">
        <v>1</v>
      </c>
      <c r="D67" s="1">
        <v>42928</v>
      </c>
      <c r="E67">
        <v>19000</v>
      </c>
      <c r="F67" s="2">
        <f>4969+55234</f>
        <v>60203</v>
      </c>
    </row>
    <row r="68" spans="1:8" x14ac:dyDescent="0.35">
      <c r="A68" t="s">
        <v>9</v>
      </c>
      <c r="B68" t="s">
        <v>26</v>
      </c>
      <c r="C68" t="s">
        <v>1</v>
      </c>
      <c r="D68" s="1">
        <v>42951</v>
      </c>
      <c r="E68">
        <v>19763</v>
      </c>
      <c r="F68" s="2">
        <v>13395</v>
      </c>
      <c r="G68" s="7">
        <f>SUM(F40:F68)</f>
        <v>154008.38</v>
      </c>
      <c r="H68" s="7">
        <f>G68+H39</f>
        <v>2791862.1733333333</v>
      </c>
    </row>
    <row r="69" spans="1:8" hidden="1" x14ac:dyDescent="0.35">
      <c r="A69" t="s">
        <v>0</v>
      </c>
      <c r="C69" t="s">
        <v>1</v>
      </c>
      <c r="D69" s="1">
        <v>42951.802777777775</v>
      </c>
      <c r="E69">
        <v>19774</v>
      </c>
      <c r="F69" s="2">
        <v>3987.92</v>
      </c>
    </row>
    <row r="70" spans="1:8" hidden="1" x14ac:dyDescent="0.35">
      <c r="A70" t="s">
        <v>0</v>
      </c>
      <c r="C70" t="s">
        <v>1</v>
      </c>
      <c r="D70" s="1">
        <v>42969.474999999999</v>
      </c>
      <c r="E70">
        <v>20037</v>
      </c>
      <c r="F70" s="2">
        <v>1459.42</v>
      </c>
    </row>
    <row r="71" spans="1:8" hidden="1" x14ac:dyDescent="0.35">
      <c r="A71" t="s">
        <v>0</v>
      </c>
      <c r="C71" t="s">
        <v>1</v>
      </c>
      <c r="D71" s="1">
        <v>42977.356944444444</v>
      </c>
      <c r="E71">
        <v>20465</v>
      </c>
      <c r="F71" s="2">
        <v>2283.1999999999998</v>
      </c>
    </row>
    <row r="72" spans="1:8" hidden="1" x14ac:dyDescent="0.35">
      <c r="A72" t="s">
        <v>0</v>
      </c>
      <c r="C72" t="s">
        <v>1</v>
      </c>
      <c r="D72" s="1">
        <v>42985.602777777778</v>
      </c>
      <c r="E72">
        <v>20953</v>
      </c>
      <c r="F72" s="2">
        <v>2070.19</v>
      </c>
    </row>
    <row r="73" spans="1:8" hidden="1" x14ac:dyDescent="0.35">
      <c r="A73" t="s">
        <v>0</v>
      </c>
      <c r="C73" t="s">
        <v>1</v>
      </c>
      <c r="D73" s="1">
        <v>42987.6</v>
      </c>
      <c r="E73">
        <v>21354</v>
      </c>
      <c r="F73" s="2">
        <v>2325.4499999999998</v>
      </c>
    </row>
    <row r="74" spans="1:8" hidden="1" x14ac:dyDescent="0.35">
      <c r="A74" t="s">
        <v>0</v>
      </c>
      <c r="C74" t="s">
        <v>1</v>
      </c>
      <c r="D74" s="1">
        <v>42994.606249999997</v>
      </c>
      <c r="E74">
        <v>21776</v>
      </c>
      <c r="F74" s="2">
        <v>2240.1</v>
      </c>
    </row>
    <row r="75" spans="1:8" hidden="1" x14ac:dyDescent="0.35">
      <c r="A75" t="s">
        <v>0</v>
      </c>
      <c r="C75" t="s">
        <v>1</v>
      </c>
      <c r="D75" s="1">
        <v>43002.258333333331</v>
      </c>
      <c r="E75">
        <v>22064</v>
      </c>
      <c r="F75" s="2">
        <v>1773.67</v>
      </c>
    </row>
    <row r="76" spans="1:8" hidden="1" x14ac:dyDescent="0.35">
      <c r="A76" t="s">
        <v>0</v>
      </c>
      <c r="C76" t="s">
        <v>1</v>
      </c>
      <c r="D76" s="1">
        <v>43002.72152777778</v>
      </c>
      <c r="E76">
        <v>22521</v>
      </c>
      <c r="F76" s="2">
        <v>2454.27</v>
      </c>
    </row>
    <row r="77" spans="1:8" hidden="1" x14ac:dyDescent="0.35">
      <c r="A77" t="s">
        <v>0</v>
      </c>
      <c r="C77" t="s">
        <v>1</v>
      </c>
      <c r="D77" s="1">
        <v>43009.330555555556</v>
      </c>
      <c r="E77">
        <v>22871</v>
      </c>
      <c r="F77" s="2">
        <v>2087.89</v>
      </c>
    </row>
    <row r="78" spans="1:8" hidden="1" x14ac:dyDescent="0.35">
      <c r="A78" t="s">
        <v>0</v>
      </c>
      <c r="C78" t="s">
        <v>1</v>
      </c>
      <c r="D78" s="1">
        <v>43017.261805555558</v>
      </c>
      <c r="E78">
        <v>23293</v>
      </c>
      <c r="F78" s="2">
        <v>2441.7399999999998</v>
      </c>
    </row>
    <row r="79" spans="1:8" hidden="1" x14ac:dyDescent="0.35">
      <c r="A79" t="s">
        <v>0</v>
      </c>
      <c r="C79" t="s">
        <v>1</v>
      </c>
      <c r="D79" s="1">
        <v>43022.344444444447</v>
      </c>
      <c r="E79">
        <v>23630</v>
      </c>
      <c r="F79" s="2">
        <v>1800.6</v>
      </c>
    </row>
    <row r="80" spans="1:8" hidden="1" x14ac:dyDescent="0.35">
      <c r="A80" t="s">
        <v>0</v>
      </c>
      <c r="C80" t="s">
        <v>1</v>
      </c>
      <c r="D80" s="1">
        <v>43026.365972222222</v>
      </c>
      <c r="E80">
        <v>23920</v>
      </c>
      <c r="F80" s="2">
        <v>1828.8</v>
      </c>
    </row>
    <row r="81" spans="1:6" hidden="1" x14ac:dyDescent="0.35">
      <c r="A81" t="s">
        <v>0</v>
      </c>
      <c r="C81" t="s">
        <v>1</v>
      </c>
      <c r="D81" s="1">
        <v>43030.629861111112</v>
      </c>
      <c r="E81">
        <v>24223</v>
      </c>
      <c r="F81" s="2">
        <v>1437.5</v>
      </c>
    </row>
    <row r="82" spans="1:6" hidden="1" x14ac:dyDescent="0.35">
      <c r="A82" t="s">
        <v>0</v>
      </c>
      <c r="C82" t="s">
        <v>1</v>
      </c>
      <c r="D82" s="1">
        <v>43035.580555555556</v>
      </c>
      <c r="E82">
        <v>24523</v>
      </c>
      <c r="F82" s="2">
        <v>1770.48</v>
      </c>
    </row>
    <row r="83" spans="1:6" hidden="1" x14ac:dyDescent="0.35">
      <c r="A83" t="s">
        <v>0</v>
      </c>
      <c r="C83" t="s">
        <v>1</v>
      </c>
      <c r="D83" s="1">
        <v>43037.628472222219</v>
      </c>
      <c r="E83">
        <v>24911</v>
      </c>
      <c r="F83" s="2">
        <v>1742.4</v>
      </c>
    </row>
    <row r="84" spans="1:6" hidden="1" x14ac:dyDescent="0.35">
      <c r="A84" t="s">
        <v>9</v>
      </c>
      <c r="B84" t="s">
        <v>28</v>
      </c>
      <c r="C84" t="s">
        <v>1</v>
      </c>
      <c r="D84" s="1">
        <v>43039</v>
      </c>
      <c r="E84">
        <v>25016</v>
      </c>
      <c r="F84" s="2">
        <v>1251</v>
      </c>
    </row>
    <row r="85" spans="1:6" hidden="1" x14ac:dyDescent="0.35">
      <c r="A85" t="s">
        <v>0</v>
      </c>
      <c r="C85" t="s">
        <v>1</v>
      </c>
      <c r="D85" s="1">
        <v>43050.640277777777</v>
      </c>
      <c r="E85">
        <v>25679</v>
      </c>
      <c r="F85" s="2">
        <v>4077.9</v>
      </c>
    </row>
    <row r="86" spans="1:6" hidden="1" x14ac:dyDescent="0.35">
      <c r="A86" t="s">
        <v>0</v>
      </c>
      <c r="C86" t="s">
        <v>1</v>
      </c>
      <c r="D86" s="1">
        <v>43062.290277777778</v>
      </c>
      <c r="E86">
        <v>26114</v>
      </c>
      <c r="F86" s="2">
        <v>2700.5</v>
      </c>
    </row>
    <row r="87" spans="1:6" hidden="1" x14ac:dyDescent="0.35">
      <c r="A87" t="s">
        <v>0</v>
      </c>
      <c r="C87" t="s">
        <v>1</v>
      </c>
      <c r="D87" s="1">
        <v>43073.271527777775</v>
      </c>
      <c r="E87">
        <v>26550</v>
      </c>
      <c r="F87" s="2">
        <v>2668.95</v>
      </c>
    </row>
    <row r="88" spans="1:6" hidden="1" x14ac:dyDescent="0.35">
      <c r="A88" t="s">
        <v>0</v>
      </c>
      <c r="C88" t="s">
        <v>1</v>
      </c>
      <c r="D88" s="1">
        <v>43076.288194444445</v>
      </c>
      <c r="E88">
        <v>27010</v>
      </c>
      <c r="F88" s="2">
        <v>2100.2399999999998</v>
      </c>
    </row>
    <row r="89" spans="1:6" hidden="1" x14ac:dyDescent="0.35">
      <c r="A89" t="s">
        <v>0</v>
      </c>
      <c r="C89" t="s">
        <v>1</v>
      </c>
      <c r="D89" s="1">
        <v>43077.370138888888</v>
      </c>
      <c r="E89">
        <v>27502</v>
      </c>
      <c r="F89" s="2">
        <v>2269.5500000000002</v>
      </c>
    </row>
    <row r="90" spans="1:6" hidden="1" x14ac:dyDescent="0.35">
      <c r="A90" t="s">
        <v>11</v>
      </c>
      <c r="B90" t="s">
        <v>12</v>
      </c>
      <c r="C90" t="s">
        <v>1</v>
      </c>
      <c r="D90" s="1">
        <v>43081</v>
      </c>
      <c r="E90">
        <v>27600</v>
      </c>
      <c r="F90" s="2">
        <v>330</v>
      </c>
    </row>
    <row r="91" spans="1:6" hidden="1" x14ac:dyDescent="0.35">
      <c r="A91" t="s">
        <v>0</v>
      </c>
      <c r="C91" t="s">
        <v>1</v>
      </c>
      <c r="D91" s="1">
        <v>43086.600694444445</v>
      </c>
      <c r="E91">
        <v>28108</v>
      </c>
      <c r="F91" s="2">
        <v>2249.1799999999998</v>
      </c>
    </row>
    <row r="92" spans="1:6" hidden="1" x14ac:dyDescent="0.35">
      <c r="A92" t="s">
        <v>0</v>
      </c>
      <c r="C92" t="s">
        <v>1</v>
      </c>
      <c r="D92" s="1">
        <v>43086.897916666669</v>
      </c>
      <c r="E92">
        <v>28436</v>
      </c>
      <c r="F92" s="2">
        <v>1783.5</v>
      </c>
    </row>
    <row r="93" spans="1:6" hidden="1" x14ac:dyDescent="0.35">
      <c r="A93" t="s">
        <v>0</v>
      </c>
      <c r="C93" t="s">
        <v>1</v>
      </c>
      <c r="D93" s="1">
        <v>43102.936111111114</v>
      </c>
      <c r="E93">
        <v>28684</v>
      </c>
      <c r="F93" s="2">
        <v>1723.76</v>
      </c>
    </row>
    <row r="94" spans="1:6" hidden="1" x14ac:dyDescent="0.35">
      <c r="A94" t="s">
        <v>0</v>
      </c>
      <c r="C94" t="s">
        <v>1</v>
      </c>
      <c r="D94" s="1">
        <v>43107.943055555559</v>
      </c>
      <c r="E94">
        <v>28909</v>
      </c>
      <c r="F94" s="2">
        <v>1422.01</v>
      </c>
    </row>
    <row r="95" spans="1:6" hidden="1" x14ac:dyDescent="0.35">
      <c r="A95" t="s">
        <v>0</v>
      </c>
      <c r="C95" t="s">
        <v>1</v>
      </c>
      <c r="D95" s="1">
        <v>43114.594444444447</v>
      </c>
      <c r="E95">
        <v>29185</v>
      </c>
      <c r="F95" s="2">
        <v>1798.84</v>
      </c>
    </row>
    <row r="96" spans="1:6" hidden="1" x14ac:dyDescent="0.35">
      <c r="A96" t="s">
        <v>0</v>
      </c>
      <c r="C96" t="s">
        <v>1</v>
      </c>
      <c r="D96" s="1">
        <v>43120.872916666667</v>
      </c>
      <c r="E96">
        <v>29450</v>
      </c>
      <c r="F96" s="2">
        <v>1644.86</v>
      </c>
    </row>
    <row r="97" spans="1:8" x14ac:dyDescent="0.35">
      <c r="A97" t="s">
        <v>9</v>
      </c>
      <c r="B97" t="s">
        <v>29</v>
      </c>
      <c r="C97" t="s">
        <v>1</v>
      </c>
      <c r="D97" s="1">
        <v>43127</v>
      </c>
      <c r="E97">
        <v>29500</v>
      </c>
      <c r="F97" s="2">
        <v>13092</v>
      </c>
      <c r="G97" s="7">
        <f>SUM(F69:F97)</f>
        <v>70815.92</v>
      </c>
      <c r="H97" s="7">
        <f>G97+H68</f>
        <v>2862678.0933333333</v>
      </c>
    </row>
    <row r="98" spans="1:8" hidden="1" x14ac:dyDescent="0.35">
      <c r="A98" t="s">
        <v>8</v>
      </c>
      <c r="B98" t="s">
        <v>37</v>
      </c>
      <c r="C98" t="s">
        <v>1</v>
      </c>
      <c r="D98" s="1">
        <v>43127</v>
      </c>
      <c r="E98">
        <v>29500</v>
      </c>
      <c r="F98" s="2">
        <v>5200</v>
      </c>
    </row>
    <row r="99" spans="1:8" hidden="1" x14ac:dyDescent="0.35">
      <c r="A99" t="s">
        <v>0</v>
      </c>
      <c r="C99" t="s">
        <v>1</v>
      </c>
      <c r="D99" s="1">
        <v>43132.680555555555</v>
      </c>
      <c r="E99">
        <v>29856</v>
      </c>
      <c r="F99" s="2">
        <v>2746</v>
      </c>
    </row>
    <row r="100" spans="1:8" hidden="1" x14ac:dyDescent="0.35">
      <c r="A100" t="s">
        <v>0</v>
      </c>
      <c r="C100" t="s">
        <v>1</v>
      </c>
      <c r="D100" s="1">
        <v>43141.24722222222</v>
      </c>
      <c r="E100">
        <v>30289</v>
      </c>
      <c r="F100" s="2">
        <v>2900</v>
      </c>
    </row>
    <row r="101" spans="1:8" hidden="1" x14ac:dyDescent="0.35">
      <c r="A101" t="s">
        <v>0</v>
      </c>
      <c r="C101" t="s">
        <v>1</v>
      </c>
      <c r="D101" s="1">
        <v>43141.884722222225</v>
      </c>
      <c r="E101">
        <v>30790</v>
      </c>
      <c r="F101" s="2">
        <v>2699.79</v>
      </c>
    </row>
    <row r="102" spans="1:8" hidden="1" x14ac:dyDescent="0.35">
      <c r="A102" t="s">
        <v>0</v>
      </c>
      <c r="C102" t="s">
        <v>1</v>
      </c>
      <c r="D102" s="1">
        <v>43142.905555555553</v>
      </c>
      <c r="E102">
        <v>30903</v>
      </c>
      <c r="F102" s="2">
        <v>729.98</v>
      </c>
    </row>
    <row r="103" spans="1:8" hidden="1" x14ac:dyDescent="0.35">
      <c r="A103" t="s">
        <v>13</v>
      </c>
      <c r="C103" t="s">
        <v>1</v>
      </c>
      <c r="D103" s="1">
        <v>43144</v>
      </c>
      <c r="E103">
        <v>31300</v>
      </c>
      <c r="F103" s="2">
        <v>1162</v>
      </c>
    </row>
    <row r="104" spans="1:8" hidden="1" x14ac:dyDescent="0.35">
      <c r="A104" t="s">
        <v>0</v>
      </c>
      <c r="C104" t="s">
        <v>1</v>
      </c>
      <c r="D104" s="1">
        <v>43144.373611111114</v>
      </c>
      <c r="E104">
        <v>31394</v>
      </c>
      <c r="F104" s="2">
        <v>2617.66</v>
      </c>
    </row>
    <row r="105" spans="1:8" hidden="1" x14ac:dyDescent="0.35">
      <c r="A105" t="s">
        <v>0</v>
      </c>
      <c r="C105" t="s">
        <v>1</v>
      </c>
      <c r="D105" s="1">
        <v>43146.375694444447</v>
      </c>
      <c r="E105">
        <v>31822</v>
      </c>
      <c r="F105" s="2">
        <v>2715.56</v>
      </c>
    </row>
    <row r="106" spans="1:8" hidden="1" x14ac:dyDescent="0.35">
      <c r="A106" t="s">
        <v>0</v>
      </c>
      <c r="C106" t="s">
        <v>1</v>
      </c>
      <c r="D106" s="1">
        <v>43147.602777777778</v>
      </c>
      <c r="E106">
        <v>32230</v>
      </c>
      <c r="F106" s="2">
        <v>2307.52</v>
      </c>
    </row>
    <row r="107" spans="1:8" hidden="1" x14ac:dyDescent="0.35">
      <c r="A107" t="s">
        <v>0</v>
      </c>
      <c r="C107" t="s">
        <v>1</v>
      </c>
      <c r="D107" s="1">
        <v>43151.743750000001</v>
      </c>
      <c r="E107">
        <v>32338</v>
      </c>
      <c r="F107" s="2">
        <v>718.45</v>
      </c>
    </row>
    <row r="108" spans="1:8" hidden="1" x14ac:dyDescent="0.35">
      <c r="A108" t="s">
        <v>0</v>
      </c>
      <c r="C108" t="s">
        <v>1</v>
      </c>
      <c r="D108" s="1">
        <v>43153.584722222222</v>
      </c>
      <c r="E108">
        <v>32757</v>
      </c>
      <c r="F108" s="2">
        <v>2300.08</v>
      </c>
    </row>
    <row r="109" spans="1:8" hidden="1" x14ac:dyDescent="0.35">
      <c r="A109" t="s">
        <v>0</v>
      </c>
      <c r="C109" t="s">
        <v>1</v>
      </c>
      <c r="D109" s="1">
        <v>43166.511805555558</v>
      </c>
      <c r="E109">
        <v>33637</v>
      </c>
      <c r="F109" s="2">
        <v>4903.1400000000003</v>
      </c>
    </row>
    <row r="110" spans="1:8" hidden="1" x14ac:dyDescent="0.35">
      <c r="A110" t="s">
        <v>0</v>
      </c>
      <c r="C110" t="s">
        <v>1</v>
      </c>
      <c r="D110" s="1">
        <v>43169.313888888886</v>
      </c>
      <c r="E110">
        <v>34061</v>
      </c>
      <c r="F110" s="2">
        <v>2557.6</v>
      </c>
    </row>
    <row r="111" spans="1:8" hidden="1" x14ac:dyDescent="0.35">
      <c r="A111" t="s">
        <v>0</v>
      </c>
      <c r="C111" t="s">
        <v>1</v>
      </c>
      <c r="D111" s="1">
        <v>43177.665277777778</v>
      </c>
      <c r="E111">
        <v>34422</v>
      </c>
      <c r="F111" s="2">
        <v>2386.5300000000002</v>
      </c>
    </row>
    <row r="112" spans="1:8" hidden="1" x14ac:dyDescent="0.35">
      <c r="A112" t="s">
        <v>0</v>
      </c>
      <c r="C112" t="s">
        <v>1</v>
      </c>
      <c r="D112" s="1">
        <v>43184.667361111111</v>
      </c>
      <c r="E112">
        <v>34622</v>
      </c>
      <c r="F112" s="2">
        <v>1319.67</v>
      </c>
    </row>
    <row r="113" spans="1:6" hidden="1" x14ac:dyDescent="0.35">
      <c r="A113" t="s">
        <v>9</v>
      </c>
      <c r="B113" t="s">
        <v>30</v>
      </c>
      <c r="C113" t="s">
        <v>1</v>
      </c>
      <c r="D113" s="1">
        <v>43188</v>
      </c>
      <c r="E113">
        <v>35095</v>
      </c>
      <c r="F113" s="2">
        <v>4392</v>
      </c>
    </row>
    <row r="114" spans="1:6" hidden="1" x14ac:dyDescent="0.35">
      <c r="A114" t="s">
        <v>0</v>
      </c>
      <c r="C114" t="s">
        <v>1</v>
      </c>
      <c r="D114" s="1">
        <v>43188.674305555556</v>
      </c>
      <c r="E114">
        <v>35101</v>
      </c>
      <c r="F114" s="2">
        <v>2834</v>
      </c>
    </row>
    <row r="115" spans="1:6" hidden="1" x14ac:dyDescent="0.35">
      <c r="A115" t="s">
        <v>0</v>
      </c>
      <c r="C115" t="s">
        <v>1</v>
      </c>
      <c r="D115" s="1">
        <v>43195.627083333333</v>
      </c>
      <c r="E115">
        <v>35270</v>
      </c>
      <c r="F115" s="2">
        <v>1162.52</v>
      </c>
    </row>
    <row r="116" spans="1:6" hidden="1" x14ac:dyDescent="0.35">
      <c r="A116" t="s">
        <v>0</v>
      </c>
      <c r="C116" t="s">
        <v>1</v>
      </c>
      <c r="D116" s="1">
        <v>43199.467361111114</v>
      </c>
      <c r="E116">
        <v>35697</v>
      </c>
      <c r="F116" s="2">
        <v>2500.02</v>
      </c>
    </row>
    <row r="117" spans="1:6" hidden="1" x14ac:dyDescent="0.35">
      <c r="A117" t="s">
        <v>0</v>
      </c>
      <c r="C117" t="s">
        <v>1</v>
      </c>
      <c r="D117" s="1">
        <v>43205.322222222225</v>
      </c>
      <c r="E117">
        <v>36141</v>
      </c>
      <c r="F117" s="2">
        <v>2600</v>
      </c>
    </row>
    <row r="118" spans="1:6" hidden="1" x14ac:dyDescent="0.35">
      <c r="A118" t="s">
        <v>0</v>
      </c>
      <c r="C118" t="s">
        <v>1</v>
      </c>
      <c r="D118" s="1">
        <v>43214.574305555558</v>
      </c>
      <c r="E118">
        <v>36430</v>
      </c>
      <c r="F118" s="2">
        <v>2137.5500000000002</v>
      </c>
    </row>
    <row r="119" spans="1:6" hidden="1" x14ac:dyDescent="0.35">
      <c r="A119" t="s">
        <v>0</v>
      </c>
      <c r="C119" t="s">
        <v>1</v>
      </c>
      <c r="D119" s="1">
        <v>43223.680555555555</v>
      </c>
      <c r="E119">
        <v>36890</v>
      </c>
      <c r="F119" s="2">
        <v>2886.5</v>
      </c>
    </row>
    <row r="120" spans="1:6" hidden="1" x14ac:dyDescent="0.35">
      <c r="A120" t="s">
        <v>0</v>
      </c>
      <c r="C120" t="s">
        <v>1</v>
      </c>
      <c r="D120" s="1">
        <v>43232.324305555558</v>
      </c>
      <c r="E120">
        <v>37314</v>
      </c>
      <c r="F120" s="2">
        <v>2836.88</v>
      </c>
    </row>
    <row r="121" spans="1:6" hidden="1" x14ac:dyDescent="0.35">
      <c r="A121" t="s">
        <v>0</v>
      </c>
      <c r="C121" t="s">
        <v>1</v>
      </c>
      <c r="D121" s="1">
        <v>43243.277777777781</v>
      </c>
      <c r="E121">
        <v>37728</v>
      </c>
      <c r="F121" s="2">
        <v>3034.12</v>
      </c>
    </row>
    <row r="122" spans="1:6" hidden="1" x14ac:dyDescent="0.35">
      <c r="A122" t="s">
        <v>0</v>
      </c>
      <c r="C122" t="s">
        <v>1</v>
      </c>
      <c r="D122" s="1">
        <v>43248.103472222225</v>
      </c>
      <c r="E122">
        <v>38061</v>
      </c>
      <c r="F122" s="2">
        <v>2132.8000000000002</v>
      </c>
    </row>
    <row r="123" spans="1:6" hidden="1" x14ac:dyDescent="0.35">
      <c r="A123" t="s">
        <v>0</v>
      </c>
      <c r="C123" t="s">
        <v>1</v>
      </c>
      <c r="D123" s="1">
        <v>43254.48333333333</v>
      </c>
      <c r="E123">
        <v>38455</v>
      </c>
      <c r="F123" s="2">
        <v>2742.63</v>
      </c>
    </row>
    <row r="124" spans="1:6" hidden="1" x14ac:dyDescent="0.35">
      <c r="A124" t="s">
        <v>0</v>
      </c>
      <c r="C124" t="s">
        <v>1</v>
      </c>
      <c r="D124" s="1">
        <v>43260.293749999997</v>
      </c>
      <c r="E124">
        <v>38896</v>
      </c>
      <c r="F124" s="2">
        <v>3066.92</v>
      </c>
    </row>
    <row r="125" spans="1:6" hidden="1" x14ac:dyDescent="0.35">
      <c r="A125" t="s">
        <v>0</v>
      </c>
      <c r="C125" t="s">
        <v>1</v>
      </c>
      <c r="D125" s="1">
        <v>43264.623611111114</v>
      </c>
      <c r="E125">
        <v>39150</v>
      </c>
      <c r="F125" s="2">
        <v>1550.88</v>
      </c>
    </row>
    <row r="126" spans="1:6" hidden="1" x14ac:dyDescent="0.35">
      <c r="A126" t="s">
        <v>8</v>
      </c>
      <c r="B126" t="s">
        <v>14</v>
      </c>
      <c r="C126" t="s">
        <v>1</v>
      </c>
      <c r="D126" s="1">
        <v>43264.623611111114</v>
      </c>
      <c r="E126">
        <v>39150</v>
      </c>
      <c r="F126" s="2">
        <v>7500</v>
      </c>
    </row>
    <row r="127" spans="1:6" hidden="1" x14ac:dyDescent="0.35">
      <c r="A127" t="s">
        <v>13</v>
      </c>
      <c r="B127" t="s">
        <v>14</v>
      </c>
      <c r="C127" t="s">
        <v>1</v>
      </c>
      <c r="D127" s="1">
        <v>43264</v>
      </c>
      <c r="E127">
        <v>39150</v>
      </c>
      <c r="F127" s="2">
        <v>3052</v>
      </c>
    </row>
    <row r="128" spans="1:6" hidden="1" x14ac:dyDescent="0.35">
      <c r="A128" t="s">
        <v>9</v>
      </c>
      <c r="B128" t="s">
        <v>31</v>
      </c>
      <c r="C128" t="s">
        <v>1</v>
      </c>
      <c r="D128" s="1">
        <v>43271</v>
      </c>
      <c r="E128">
        <v>39500</v>
      </c>
      <c r="F128" s="2">
        <v>14625</v>
      </c>
    </row>
    <row r="129" spans="1:8" hidden="1" x14ac:dyDescent="0.35">
      <c r="A129" t="s">
        <v>0</v>
      </c>
      <c r="C129" t="s">
        <v>1</v>
      </c>
      <c r="D129" s="1">
        <v>43271.279166666667</v>
      </c>
      <c r="E129">
        <v>39511</v>
      </c>
      <c r="F129" s="2">
        <v>2332.63</v>
      </c>
    </row>
    <row r="130" spans="1:8" hidden="1" x14ac:dyDescent="0.35">
      <c r="A130" t="s">
        <v>0</v>
      </c>
      <c r="C130" t="s">
        <v>1</v>
      </c>
      <c r="D130" s="1">
        <v>43273.294444444444</v>
      </c>
      <c r="E130">
        <v>39601</v>
      </c>
      <c r="F130" s="2">
        <v>668.06</v>
      </c>
    </row>
    <row r="131" spans="1:8" x14ac:dyDescent="0.35">
      <c r="A131" t="s">
        <v>20</v>
      </c>
      <c r="B131" t="s">
        <v>38</v>
      </c>
      <c r="C131" t="s">
        <v>1</v>
      </c>
      <c r="D131" s="1">
        <v>43270</v>
      </c>
      <c r="E131">
        <v>39150</v>
      </c>
      <c r="F131" s="2">
        <v>38271</v>
      </c>
      <c r="G131" s="7">
        <f>SUM(F98:F131)</f>
        <v>137589.49</v>
      </c>
      <c r="H131" s="7">
        <f>G131+H97</f>
        <v>3000267.583333333</v>
      </c>
    </row>
    <row r="132" spans="1:8" hidden="1" x14ac:dyDescent="0.35">
      <c r="A132" t="s">
        <v>42</v>
      </c>
      <c r="F132" s="2">
        <f>SUM(F2:F131)</f>
        <v>3000267.5833333326</v>
      </c>
    </row>
    <row r="133" spans="1:8" hidden="1" x14ac:dyDescent="0.35">
      <c r="A133" t="s">
        <v>43</v>
      </c>
      <c r="F133" s="2">
        <f>F132-F2</f>
        <v>550267.58333333256</v>
      </c>
    </row>
    <row r="134" spans="1:8" hidden="1" x14ac:dyDescent="0.35">
      <c r="A134" t="s">
        <v>44</v>
      </c>
      <c r="F134" s="2">
        <f>F133/E131</f>
        <v>14.055366113239657</v>
      </c>
    </row>
    <row r="135" spans="1:8" hidden="1" x14ac:dyDescent="0.35">
      <c r="A135" t="s">
        <v>45</v>
      </c>
      <c r="F135" s="2">
        <f>GETPIVOTDATA("cost_def_curr",$I$3,"Type","Diesel")</f>
        <v>223182.58333333334</v>
      </c>
    </row>
    <row r="136" spans="1:8" hidden="1" x14ac:dyDescent="0.35">
      <c r="A136" t="s">
        <v>46</v>
      </c>
      <c r="F136" s="2">
        <f>F135/E131</f>
        <v>5.7007045551298425</v>
      </c>
    </row>
    <row r="137" spans="1:8" hidden="1" x14ac:dyDescent="0.35">
      <c r="A137" t="s">
        <v>47</v>
      </c>
      <c r="F137" s="5">
        <f>SUM(J9,J11,J7,J8)</f>
        <v>84088</v>
      </c>
    </row>
    <row r="138" spans="1:8" hidden="1" x14ac:dyDescent="0.35">
      <c r="A138" t="s">
        <v>48</v>
      </c>
      <c r="F138" s="2">
        <f>F137/E131</f>
        <v>2.1478416347381866</v>
      </c>
    </row>
    <row r="139" spans="1:8" hidden="1" x14ac:dyDescent="0.35">
      <c r="A139" t="s">
        <v>50</v>
      </c>
      <c r="F139" s="2">
        <v>3644</v>
      </c>
    </row>
    <row r="140" spans="1:8" hidden="1" x14ac:dyDescent="0.35">
      <c r="A140" t="s">
        <v>49</v>
      </c>
      <c r="F140" s="2">
        <f>E131/F139</f>
        <v>10.743688254665203</v>
      </c>
    </row>
    <row r="152" spans="6:8" x14ac:dyDescent="0.35">
      <c r="G152" t="s">
        <v>51</v>
      </c>
      <c r="H152" t="s">
        <v>52</v>
      </c>
    </row>
    <row r="153" spans="6:8" x14ac:dyDescent="0.35">
      <c r="F153" s="2" t="s">
        <v>24</v>
      </c>
      <c r="G153" s="7">
        <v>187853.79333333336</v>
      </c>
      <c r="H153" s="7">
        <f>2637853.79333333-H2</f>
        <v>187853.79333333019</v>
      </c>
    </row>
    <row r="154" spans="6:8" x14ac:dyDescent="0.35">
      <c r="F154" s="2" t="s">
        <v>26</v>
      </c>
      <c r="G154" s="7">
        <v>154008.38</v>
      </c>
      <c r="H154" s="7">
        <f>H153+G154</f>
        <v>341862.1733333302</v>
      </c>
    </row>
    <row r="155" spans="6:8" x14ac:dyDescent="0.35">
      <c r="F155" s="2" t="s">
        <v>29</v>
      </c>
      <c r="G155" s="7">
        <v>70815.92</v>
      </c>
      <c r="H155" s="7">
        <f t="shared" ref="H155:H156" si="0">H154+G155</f>
        <v>412678.09333333018</v>
      </c>
    </row>
    <row r="156" spans="6:8" x14ac:dyDescent="0.35">
      <c r="F156" s="2" t="s">
        <v>31</v>
      </c>
      <c r="G156" s="7">
        <v>137589.49</v>
      </c>
      <c r="H156" s="7">
        <f t="shared" si="0"/>
        <v>550267.58333333023</v>
      </c>
    </row>
  </sheetData>
  <autoFilter ref="A1:H140">
    <filterColumn colId="6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Crysta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 Parthasarathy</dc:creator>
  <cp:lastModifiedBy>Sridhar Parthasarathy</cp:lastModifiedBy>
  <dcterms:created xsi:type="dcterms:W3CDTF">2018-06-22T15:49:59Z</dcterms:created>
  <dcterms:modified xsi:type="dcterms:W3CDTF">2018-06-23T14:07:05Z</dcterms:modified>
</cp:coreProperties>
</file>